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40" yWindow="2385" windowWidth="17160" windowHeight="4335"/>
  </bookViews>
  <sheets>
    <sheet name="Start" sheetId="11" r:id="rId1"/>
    <sheet name="Part-I" sheetId="9" r:id="rId2"/>
    <sheet name="Part-II" sheetId="10" r:id="rId3"/>
    <sheet name="Part-III" sheetId="12" r:id="rId4"/>
    <sheet name="Part-IV" sheetId="13" r:id="rId5"/>
    <sheet name="Summary" sheetId="14" r:id="rId6"/>
  </sheets>
  <definedNames>
    <definedName name="_xlnm.Print_Area" localSheetId="2">'Part-II'!$A$1:$G$22</definedName>
    <definedName name="_xlnm.Print_Area" localSheetId="3">'Part-III'!$A$1:$F$27</definedName>
    <definedName name="_xlnm.Print_Area" localSheetId="4">'Part-IV'!$A$1:$H$21</definedName>
    <definedName name="_xlnm.Print_Area" localSheetId="0">Start!$A$1:$F$22</definedName>
    <definedName name="_xlnm.Print_Area" localSheetId="5">Summary!$A$1:$F$19</definedName>
  </definedNames>
  <calcPr calcId="144525"/>
</workbook>
</file>

<file path=xl/calcChain.xml><?xml version="1.0" encoding="utf-8"?>
<calcChain xmlns="http://schemas.openxmlformats.org/spreadsheetml/2006/main">
  <c r="D9" i="14" l="1"/>
  <c r="M10" i="10" l="1"/>
  <c r="N10" i="10"/>
  <c r="O10" i="10"/>
  <c r="P10" i="10"/>
  <c r="Q10" i="10"/>
  <c r="L10" i="10"/>
  <c r="K10" i="10"/>
  <c r="E13" i="10"/>
  <c r="E12" i="10"/>
  <c r="E10" i="10"/>
  <c r="E14" i="10" l="1"/>
  <c r="E14" i="12"/>
  <c r="M14" i="12" s="1"/>
  <c r="E15" i="9" l="1"/>
  <c r="E14" i="9"/>
  <c r="E9" i="9"/>
  <c r="M9" i="9" s="1"/>
  <c r="H9" i="9" l="1"/>
  <c r="F10" i="10"/>
  <c r="I12" i="10" l="1"/>
  <c r="F12" i="10"/>
  <c r="E12" i="9"/>
  <c r="M12" i="9" l="1"/>
  <c r="H12" i="9"/>
  <c r="G16" i="9"/>
  <c r="F16" i="9"/>
  <c r="M14" i="9"/>
  <c r="E10" i="9"/>
  <c r="E7" i="9"/>
  <c r="M7" i="9" l="1"/>
  <c r="H7" i="9"/>
  <c r="M10" i="9"/>
  <c r="H10" i="9"/>
  <c r="E13" i="12"/>
  <c r="M13" i="12" s="1"/>
  <c r="E12" i="12"/>
  <c r="M12" i="12" s="1"/>
  <c r="E11" i="12"/>
  <c r="M11" i="12" s="1"/>
  <c r="E10" i="12"/>
  <c r="M10" i="12" l="1"/>
  <c r="E11" i="13"/>
  <c r="A1" i="14"/>
  <c r="A3" i="14"/>
  <c r="B17" i="14"/>
  <c r="A1" i="13"/>
  <c r="B5" i="13"/>
  <c r="A3" i="13"/>
  <c r="B19" i="13"/>
  <c r="B5" i="10"/>
  <c r="A3" i="12"/>
  <c r="A3" i="10"/>
  <c r="A3" i="9"/>
  <c r="A1" i="12"/>
  <c r="B5" i="12"/>
  <c r="B25" i="12"/>
  <c r="E15" i="12"/>
  <c r="M15" i="12" s="1"/>
  <c r="A1" i="10"/>
  <c r="B4" i="9"/>
  <c r="A1" i="9"/>
  <c r="D18" i="11"/>
  <c r="B20" i="10"/>
  <c r="I13" i="10"/>
  <c r="F13" i="10"/>
  <c r="I10" i="10"/>
  <c r="B29" i="9"/>
  <c r="M15" i="9"/>
  <c r="E13" i="9"/>
  <c r="E11" i="9"/>
  <c r="E8" i="9"/>
  <c r="H11" i="13" l="1"/>
  <c r="J11" i="13"/>
  <c r="I11" i="13"/>
  <c r="F11" i="13"/>
  <c r="M13" i="9"/>
  <c r="H13" i="9"/>
  <c r="M11" i="9"/>
  <c r="H11" i="9"/>
  <c r="M8" i="9"/>
  <c r="H8" i="9"/>
  <c r="M16" i="12"/>
  <c r="I14" i="10"/>
  <c r="F14" i="10" s="1"/>
  <c r="E7" i="14" s="1"/>
  <c r="D7" i="14" s="1"/>
  <c r="M16" i="9" l="1"/>
  <c r="E16" i="9" s="1"/>
  <c r="E19" i="9" s="1"/>
  <c r="E10" i="13" s="1"/>
  <c r="E16" i="12"/>
  <c r="D8" i="14" s="1"/>
  <c r="E8" i="14" s="1"/>
  <c r="G11" i="13"/>
  <c r="H10" i="13" l="1"/>
  <c r="I10" i="13"/>
  <c r="J10" i="13"/>
  <c r="F10" i="13"/>
  <c r="F13" i="13" s="1"/>
  <c r="E21" i="9"/>
  <c r="E12" i="13" s="1"/>
  <c r="O11" i="13"/>
  <c r="E18" i="9"/>
  <c r="E6" i="14"/>
  <c r="D6" i="14" s="1"/>
  <c r="J12" i="13" l="1"/>
  <c r="F12" i="13"/>
  <c r="I12" i="13"/>
  <c r="H12" i="13"/>
  <c r="H13" i="13" s="1"/>
  <c r="G10" i="13"/>
  <c r="O10" i="13" s="1"/>
  <c r="G12" i="13" l="1"/>
  <c r="O12" i="13" s="1"/>
  <c r="O13" i="13" s="1"/>
  <c r="G13" i="13"/>
  <c r="E9" i="14" l="1"/>
  <c r="E10" i="14" s="1"/>
  <c r="D10" i="14" l="1"/>
</calcChain>
</file>

<file path=xl/comments1.xml><?xml version="1.0" encoding="utf-8"?>
<comments xmlns="http://schemas.openxmlformats.org/spreadsheetml/2006/main">
  <authors>
    <author>acer</author>
  </authors>
  <commentList>
    <comment ref="C14" authorId="0">
      <text>
        <r>
          <rPr>
            <b/>
            <sz val="9"/>
            <color indexed="81"/>
            <rFont val="Tahoma"/>
            <family val="2"/>
          </rPr>
          <t>Enter No. of RACKS Required</t>
        </r>
      </text>
    </comment>
    <comment ref="C15" authorId="0">
      <text>
        <r>
          <rPr>
            <b/>
            <sz val="9"/>
            <color indexed="81"/>
            <rFont val="Tahoma"/>
            <family val="2"/>
          </rPr>
          <t>Enter No. of RACKS Required</t>
        </r>
      </text>
    </comment>
  </commentList>
</comments>
</file>

<file path=xl/comments2.xml><?xml version="1.0" encoding="utf-8"?>
<comments xmlns="http://schemas.openxmlformats.org/spreadsheetml/2006/main">
  <authors>
    <author>acer</author>
  </authors>
  <commentList>
    <comment ref="F10" authorId="0">
      <text>
        <r>
          <rPr>
            <b/>
            <sz val="9"/>
            <color indexed="81"/>
            <rFont val="Tahoma"/>
            <family val="2"/>
          </rPr>
          <t>Total of Present Value @ 8% of (A x B) over the period of 7 years</t>
        </r>
      </text>
    </comment>
  </commentList>
</comments>
</file>

<file path=xl/comments3.xml><?xml version="1.0" encoding="utf-8"?>
<comments xmlns="http://schemas.openxmlformats.org/spreadsheetml/2006/main">
  <authors>
    <author>acer</author>
  </authors>
  <commentList>
    <comment ref="C10" authorId="0">
      <text>
        <r>
          <rPr>
            <b/>
            <sz val="9"/>
            <color indexed="81"/>
            <rFont val="Tahoma"/>
            <family val="2"/>
          </rPr>
          <t>No. of Licenses Required as per Technical Annexure</t>
        </r>
      </text>
    </comment>
    <comment ref="C11" authorId="0">
      <text>
        <r>
          <rPr>
            <b/>
            <sz val="9"/>
            <color indexed="81"/>
            <rFont val="Tahoma"/>
            <family val="2"/>
          </rPr>
          <t>No. of Licenses required to cover nodes of Cluster-I</t>
        </r>
      </text>
    </comment>
  </commentList>
</comments>
</file>

<file path=xl/sharedStrings.xml><?xml version="1.0" encoding="utf-8"?>
<sst xmlns="http://schemas.openxmlformats.org/spreadsheetml/2006/main" count="115" uniqueCount="85">
  <si>
    <t>Bidder:</t>
  </si>
  <si>
    <t>Part-I Items</t>
  </si>
  <si>
    <t>SL No</t>
  </si>
  <si>
    <t>Required Item</t>
  </si>
  <si>
    <t>Quantity</t>
  </si>
  <si>
    <t>Quote Per Unit</t>
  </si>
  <si>
    <t>Total Amount</t>
  </si>
  <si>
    <t>Total</t>
  </si>
  <si>
    <t>This is to certify that hard copy  matches exactly with soft copy that is being submitted</t>
  </si>
  <si>
    <t>Signature of Vendor/Vendor's Representative</t>
  </si>
  <si>
    <t>Date:</t>
  </si>
  <si>
    <t>Sl.</t>
  </si>
  <si>
    <t>Item</t>
  </si>
  <si>
    <t>Number</t>
  </si>
  <si>
    <t>Enter Bidder Name</t>
  </si>
  <si>
    <t>Instructions related to entering quotes</t>
  </si>
  <si>
    <t xml:space="preserve"> 1. Excel Cells where Bidder has to input values, are unlocked.</t>
  </si>
  <si>
    <t>Signature of Vendor/Vendor's  Representative</t>
  </si>
  <si>
    <t>Part III - Quote for Software</t>
  </si>
  <si>
    <t>Quote Per item</t>
  </si>
  <si>
    <t>Supply, Installation, Commissioning and Maintenance of Hardware for CO Private Cloud</t>
  </si>
  <si>
    <t>Rate Quoted(%)</t>
  </si>
  <si>
    <t>Number
(A)</t>
  </si>
  <si>
    <t>Part-I Quote</t>
  </si>
  <si>
    <t>TCO</t>
  </si>
  <si>
    <t>Part-II Quote</t>
  </si>
  <si>
    <t>Part-III Quote</t>
  </si>
  <si>
    <t>Part-IV Quote</t>
  </si>
  <si>
    <t xml:space="preserve"> 1. If bid is not spirally bound</t>
  </si>
  <si>
    <t xml:space="preserve"> 2. If pages of bid are not numbered.</t>
  </si>
  <si>
    <t xml:space="preserve"> 3. Any any other relevant information is not complied as per RFP document.</t>
  </si>
  <si>
    <t>Grand Total</t>
  </si>
  <si>
    <t>Part III - Quote for AMC/ATS(6th and 7th Years)</t>
  </si>
  <si>
    <t>Total Hardware Component Value excluding RACK( For AMC Calculation) =&gt;</t>
  </si>
  <si>
    <t>One-Time Implementation Cost</t>
  </si>
  <si>
    <t>Penalty of Rs. 10000/- for irregularity will be charged and recovered from EMD, for non compliance of following requirements in hard copy</t>
  </si>
  <si>
    <t xml:space="preserve"> 2. Kindly refer technical annexure for queries related to software license calculations.</t>
  </si>
  <si>
    <t>Microsoft MS SQL 2022 Standard - server</t>
  </si>
  <si>
    <t>Microsoft MS SQL 2022 Standard - CAL</t>
  </si>
  <si>
    <t>HCI Setup as per Requirement mentioned in Technical Annexure (At DC)*</t>
  </si>
  <si>
    <t>HCI Setup as per Requirement mentioned in Technical Annexure (At DR)*</t>
  </si>
  <si>
    <t>Object Storage (At DC)</t>
  </si>
  <si>
    <t>Object Storage (At DR)</t>
  </si>
  <si>
    <t>*Total Software Component Value from above=&gt;</t>
  </si>
  <si>
    <t>Ref: LIC/CO/IT-BPR/HW/CO-CLOUD/2023-24/01 Dated: 14/03/2024</t>
  </si>
  <si>
    <t xml:space="preserve">SW Component Value </t>
  </si>
  <si>
    <t>HW Component Value</t>
  </si>
  <si>
    <t>Backup Solution at DC</t>
  </si>
  <si>
    <t>Backup Solution at DR</t>
  </si>
  <si>
    <t>Services of L2 Engineer</t>
  </si>
  <si>
    <t>Migration Cost as per scope mentioned in Technical Annexure</t>
  </si>
  <si>
    <t>Microsoft Windows Server 2022 Datacenter edition 16 Core
(Enter No. of Licenses required to cover nodes of Cluster-I)</t>
  </si>
  <si>
    <t>Part II - Quote for Services</t>
  </si>
  <si>
    <t>Backup Software (Disk-To-Disk-To-Disk)
(Enter Number of Licenses Required As Per Technical Annexure)</t>
  </si>
  <si>
    <t>AMC Rate(8 To 10 %) for 6th and 7th Year</t>
  </si>
  <si>
    <t>ATS For Backup Software:  (15 To 20 %) of Backup Software Cost</t>
  </si>
  <si>
    <r>
      <t xml:space="preserve">Total AMC Amount
(6th + 7th year)
</t>
    </r>
    <r>
      <rPr>
        <b/>
        <sz val="10"/>
        <color indexed="10"/>
        <rFont val="Segoe UI"/>
        <family val="2"/>
      </rPr>
      <t>[Rate/100 * Total HW Cost]
PV of 6th Year + PV of 7th Year
At 8% Rate</t>
    </r>
  </si>
  <si>
    <t>ATS for HCI Software Components: (15 To 20 %) of HCI Software Component Cost</t>
  </si>
  <si>
    <t>RACK ( At DC)
No. of Racks Required for DC Setup Needs to entered</t>
  </si>
  <si>
    <t>RACK ( At DR)
No. of Racks Required for DR Setup Needs to entered</t>
  </si>
  <si>
    <t xml:space="preserve">  This will be used for AMC Calculation.</t>
  </si>
  <si>
    <t xml:space="preserve">  This will be used for ATS Calculation.</t>
  </si>
  <si>
    <t>PV Year-1</t>
  </si>
  <si>
    <t>PV Year-2</t>
  </si>
  <si>
    <t>PV Year-3</t>
  </si>
  <si>
    <t>PV Year-4</t>
  </si>
  <si>
    <t>PV Year-5</t>
  </si>
  <si>
    <t>PV Year-6</t>
  </si>
  <si>
    <t>PV Year-7</t>
  </si>
  <si>
    <t xml:space="preserve">Note: Microsoft License (Sl No. 2,3,4,5) rates are discovered through this Commercial Bid. </t>
  </si>
  <si>
    <t>License will be ordered based on the requirement of LIC. License cost should be quoted with Software Assurance to cover RFP Life of 7 years.</t>
  </si>
  <si>
    <t xml:space="preserve">* Component wise hardware and software cost bifurcation should be submitted after ORA. </t>
  </si>
  <si>
    <t>Please note that Hardware resource distribution across clusters as mentioned in Technical Annexure is indicative and may vary keeping total resource requirement same.</t>
  </si>
  <si>
    <t>Software Load Balancer</t>
  </si>
  <si>
    <t>Revised Commercial Annexure-II</t>
  </si>
  <si>
    <t xml:space="preserve">CAL License for Microsoft Windows Server 2022 Datacenter edition </t>
  </si>
  <si>
    <t>Microsoft MS SQL 2022 Standard - 2 core pack</t>
  </si>
  <si>
    <t>Quote Per Engineer Per Annum
(B)</t>
  </si>
  <si>
    <t>Total for 7 Years</t>
  </si>
  <si>
    <t>Quote
(B)</t>
  </si>
  <si>
    <t>Net Present Value of Total for 7 years after applying discounting of 8%</t>
  </si>
  <si>
    <r>
      <t xml:space="preserve">Total HW/SW/BKUP Cost 
</t>
    </r>
    <r>
      <rPr>
        <b/>
        <sz val="10"/>
        <color indexed="10"/>
        <rFont val="Segoe UI"/>
        <family val="2"/>
      </rPr>
      <t>{Cost of Part-I/Part-III items excluding RACK}</t>
    </r>
  </si>
  <si>
    <t>Total AMC Amount
(6th + 7th year)</t>
  </si>
  <si>
    <t>Total Cost for 7 years 
(A)</t>
  </si>
  <si>
    <t>Net Present Value after applying discounting factor of 8% on 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</si>
</sst>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General"/>
  </numFmts>
  <fonts count="17" x14ac:knownFonts="1">
    <font>
      <sz val="11"/>
      <color theme="1"/>
      <name val="Calibri"/>
      <family val="2"/>
      <scheme val="minor"/>
    </font>
    <font>
      <sz val="11"/>
      <color theme="1"/>
      <name val="Calibri"/>
      <family val="2"/>
      <scheme val="minor"/>
    </font>
    <font>
      <sz val="12"/>
      <name val="Times New Roman"/>
      <family val="1"/>
    </font>
    <font>
      <sz val="10"/>
      <name val="Arial"/>
      <family val="2"/>
    </font>
    <font>
      <sz val="11"/>
      <color rgb="FF000000"/>
      <name val="Calibri"/>
      <family val="2"/>
    </font>
    <font>
      <b/>
      <sz val="10"/>
      <name val="Segoe UI"/>
      <family val="2"/>
    </font>
    <font>
      <sz val="10"/>
      <name val="Segoe UI"/>
      <family val="2"/>
    </font>
    <font>
      <b/>
      <sz val="10"/>
      <color theme="1"/>
      <name val="Segoe UI"/>
      <family val="2"/>
    </font>
    <font>
      <sz val="10"/>
      <color theme="1"/>
      <name val="Segoe UI"/>
      <family val="2"/>
    </font>
    <font>
      <b/>
      <sz val="10"/>
      <color rgb="FFFF0000"/>
      <name val="Segoe UI"/>
      <family val="2"/>
    </font>
    <font>
      <sz val="10"/>
      <color indexed="8"/>
      <name val="Segoe UI"/>
      <family val="2"/>
    </font>
    <font>
      <b/>
      <sz val="10"/>
      <color indexed="8"/>
      <name val="Segoe UI"/>
      <family val="2"/>
    </font>
    <font>
      <sz val="10"/>
      <color rgb="FF000000"/>
      <name val="Segoe UI"/>
      <family val="2"/>
    </font>
    <font>
      <b/>
      <sz val="10"/>
      <color indexed="10"/>
      <name val="Segoe UI"/>
      <family val="2"/>
    </font>
    <font>
      <b/>
      <sz val="11"/>
      <color theme="1"/>
      <name val="Calibri"/>
      <family val="2"/>
      <scheme val="minor"/>
    </font>
    <font>
      <b/>
      <sz val="9"/>
      <color indexed="81"/>
      <name val="Tahoma"/>
      <family val="2"/>
    </font>
    <font>
      <b/>
      <sz val="10"/>
      <color theme="1" tint="0.14999847407452621"/>
      <name val="Segoe UI"/>
      <family val="2"/>
    </font>
  </fonts>
  <fills count="9">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1"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xf numFmtId="0" fontId="1" fillId="0" borderId="0"/>
    <xf numFmtId="0" fontId="3" fillId="0" borderId="0"/>
    <xf numFmtId="165" fontId="4" fillId="0" borderId="0"/>
    <xf numFmtId="0" fontId="3" fillId="0" borderId="0"/>
    <xf numFmtId="0" fontId="1" fillId="0" borderId="0"/>
    <xf numFmtId="0" fontId="3" fillId="0" borderId="0"/>
    <xf numFmtId="0" fontId="2" fillId="0" borderId="0"/>
  </cellStyleXfs>
  <cellXfs count="124">
    <xf numFmtId="0" fontId="0" fillId="0" borderId="0" xfId="0"/>
    <xf numFmtId="0" fontId="5" fillId="4" borderId="9" xfId="3" applyFont="1" applyFill="1" applyBorder="1" applyAlignment="1">
      <alignment vertical="center"/>
    </xf>
    <xf numFmtId="0" fontId="5" fillId="4" borderId="10" xfId="3" applyFont="1" applyFill="1" applyBorder="1" applyAlignment="1">
      <alignment vertical="center" wrapText="1"/>
    </xf>
    <xf numFmtId="0" fontId="6" fillId="4" borderId="0" xfId="3" applyFont="1" applyFill="1" applyBorder="1" applyAlignment="1">
      <alignment vertical="center" wrapText="1"/>
    </xf>
    <xf numFmtId="0" fontId="5" fillId="4" borderId="9" xfId="3" applyFont="1" applyFill="1" applyBorder="1" applyAlignment="1">
      <alignment vertical="center" wrapText="1"/>
    </xf>
    <xf numFmtId="0" fontId="6" fillId="4" borderId="11" xfId="3" applyFont="1" applyFill="1" applyBorder="1" applyAlignment="1">
      <alignment vertical="center" wrapText="1"/>
    </xf>
    <xf numFmtId="0" fontId="6" fillId="4" borderId="10" xfId="3" applyFont="1" applyFill="1" applyBorder="1" applyAlignment="1">
      <alignment vertical="center" wrapText="1"/>
    </xf>
    <xf numFmtId="0" fontId="8" fillId="0" borderId="0" xfId="0" applyFont="1"/>
    <xf numFmtId="0" fontId="8" fillId="0" borderId="5" xfId="0" applyFont="1" applyBorder="1"/>
    <xf numFmtId="0" fontId="8" fillId="0" borderId="0" xfId="0" applyFont="1" applyBorder="1"/>
    <xf numFmtId="0" fontId="8" fillId="0" borderId="6" xfId="0" applyFont="1" applyBorder="1"/>
    <xf numFmtId="0" fontId="7" fillId="0" borderId="0" xfId="0" applyFont="1" applyBorder="1" applyAlignment="1">
      <alignment wrapText="1"/>
    </xf>
    <xf numFmtId="0" fontId="7" fillId="0" borderId="7" xfId="0" applyFont="1" applyBorder="1"/>
    <xf numFmtId="0" fontId="7" fillId="0" borderId="0" xfId="0" applyFont="1" applyBorder="1" applyAlignment="1">
      <alignment horizontal="right"/>
    </xf>
    <xf numFmtId="0" fontId="8" fillId="0" borderId="12" xfId="0" applyFont="1" applyBorder="1"/>
    <xf numFmtId="0" fontId="8" fillId="0" borderId="13" xfId="0" applyFont="1" applyBorder="1"/>
    <xf numFmtId="0" fontId="8" fillId="0" borderId="14" xfId="0" applyFont="1" applyBorder="1"/>
    <xf numFmtId="0" fontId="7" fillId="0" borderId="0" xfId="0" applyFont="1" applyBorder="1" applyAlignment="1">
      <alignment vertical="center" wrapText="1"/>
    </xf>
    <xf numFmtId="0" fontId="7" fillId="2" borderId="1" xfId="0" applyFont="1" applyFill="1" applyBorder="1" applyAlignment="1" applyProtection="1">
      <alignment horizontal="center" vertical="center"/>
    </xf>
    <xf numFmtId="0" fontId="5" fillId="2" borderId="1" xfId="1" applyFont="1" applyFill="1" applyBorder="1" applyAlignment="1" applyProtection="1">
      <alignment horizontal="center" vertical="center" wrapText="1"/>
    </xf>
    <xf numFmtId="0" fontId="7" fillId="2" borderId="1" xfId="2" applyFont="1" applyFill="1" applyBorder="1" applyAlignment="1" applyProtection="1">
      <alignment horizontal="center" vertical="center"/>
    </xf>
    <xf numFmtId="0" fontId="7" fillId="2" borderId="1" xfId="2" applyFont="1" applyFill="1" applyBorder="1" applyAlignment="1" applyProtection="1">
      <alignment horizontal="center" vertical="center" wrapText="1"/>
    </xf>
    <xf numFmtId="0" fontId="8" fillId="0" borderId="0" xfId="2" applyFont="1" applyProtection="1"/>
    <xf numFmtId="0" fontId="8" fillId="0" borderId="1" xfId="0" applyFont="1" applyBorder="1" applyAlignment="1" applyProtection="1">
      <alignment horizontal="left" vertical="center"/>
    </xf>
    <xf numFmtId="0" fontId="10" fillId="0" borderId="1" xfId="2" applyFont="1" applyBorder="1" applyAlignment="1" applyProtection="1">
      <alignment wrapText="1"/>
    </xf>
    <xf numFmtId="0" fontId="8" fillId="0" borderId="1" xfId="1" applyFont="1" applyFill="1" applyBorder="1" applyAlignment="1" applyProtection="1">
      <alignment wrapText="1"/>
    </xf>
    <xf numFmtId="0" fontId="8" fillId="0" borderId="0" xfId="1" applyFont="1" applyAlignment="1" applyProtection="1">
      <alignment wrapText="1"/>
    </xf>
    <xf numFmtId="0" fontId="10" fillId="0" borderId="1" xfId="2" applyFont="1" applyFill="1" applyBorder="1" applyAlignment="1" applyProtection="1">
      <alignment wrapText="1"/>
    </xf>
    <xf numFmtId="0" fontId="8" fillId="0" borderId="1" xfId="0" applyFont="1" applyBorder="1"/>
    <xf numFmtId="0" fontId="11" fillId="0" borderId="1" xfId="2" applyFont="1" applyFill="1" applyBorder="1" applyAlignment="1" applyProtection="1">
      <alignment wrapText="1"/>
    </xf>
    <xf numFmtId="0" fontId="8" fillId="0" borderId="0" xfId="1" applyFont="1" applyFill="1" applyAlignment="1" applyProtection="1">
      <alignment wrapText="1"/>
    </xf>
    <xf numFmtId="0" fontId="11" fillId="0" borderId="0" xfId="0" applyFont="1" applyFill="1" applyBorder="1" applyAlignment="1" applyProtection="1"/>
    <xf numFmtId="0" fontId="6" fillId="0" borderId="0" xfId="0" applyFont="1" applyAlignment="1" applyProtection="1"/>
    <xf numFmtId="0" fontId="5" fillId="0" borderId="0" xfId="0" applyFont="1" applyProtection="1"/>
    <xf numFmtId="0" fontId="6" fillId="0" borderId="0" xfId="0" applyFont="1" applyFill="1" applyBorder="1" applyAlignment="1" applyProtection="1">
      <alignment horizontal="center" wrapText="1"/>
    </xf>
    <xf numFmtId="0" fontId="6" fillId="0" borderId="0" xfId="1" applyFont="1" applyAlignment="1" applyProtection="1">
      <alignment wrapText="1"/>
    </xf>
    <xf numFmtId="1" fontId="6" fillId="0" borderId="0" xfId="0" applyNumberFormat="1" applyFont="1" applyBorder="1" applyAlignment="1" applyProtection="1">
      <alignment horizontal="center" vertical="center"/>
    </xf>
    <xf numFmtId="0" fontId="5" fillId="0" borderId="0" xfId="1" applyFont="1" applyAlignment="1" applyProtection="1">
      <alignment wrapText="1"/>
    </xf>
    <xf numFmtId="0" fontId="7" fillId="0" borderId="1" xfId="0" applyFont="1" applyBorder="1" applyAlignment="1">
      <alignment horizontal="center"/>
    </xf>
    <xf numFmtId="0" fontId="7" fillId="0" borderId="1" xfId="0" applyFont="1" applyBorder="1" applyAlignment="1">
      <alignment wrapText="1"/>
    </xf>
    <xf numFmtId="0" fontId="7" fillId="0" borderId="1" xfId="0" applyFont="1" applyFill="1" applyBorder="1" applyAlignment="1">
      <alignment horizontal="center"/>
    </xf>
    <xf numFmtId="0" fontId="5" fillId="0" borderId="0" xfId="0" applyFont="1" applyBorder="1" applyAlignment="1" applyProtection="1"/>
    <xf numFmtId="0" fontId="8" fillId="0" borderId="1" xfId="0" applyFont="1" applyBorder="1" applyAlignment="1">
      <alignment horizontal="center" vertical="top"/>
    </xf>
    <xf numFmtId="0" fontId="12" fillId="0" borderId="1" xfId="0" applyFont="1" applyFill="1" applyBorder="1" applyAlignment="1">
      <alignment horizontal="left" vertical="top" wrapText="1"/>
    </xf>
    <xf numFmtId="0" fontId="9" fillId="0" borderId="0" xfId="0" applyFont="1" applyFill="1" applyBorder="1" applyAlignment="1" applyProtection="1">
      <alignment horizontal="left" vertical="center"/>
    </xf>
    <xf numFmtId="0" fontId="8" fillId="0" borderId="1" xfId="0" applyFont="1" applyBorder="1" applyAlignment="1" applyProtection="1">
      <alignment horizontal="left" vertical="top"/>
    </xf>
    <xf numFmtId="0" fontId="10" fillId="0" borderId="1" xfId="2" applyFont="1" applyBorder="1" applyAlignment="1" applyProtection="1">
      <alignment vertical="top" wrapText="1"/>
    </xf>
    <xf numFmtId="0" fontId="8" fillId="0" borderId="1" xfId="1" applyFont="1" applyFill="1" applyBorder="1" applyAlignment="1" applyProtection="1">
      <alignment vertical="top" wrapText="1"/>
    </xf>
    <xf numFmtId="0" fontId="7" fillId="0" borderId="8" xfId="0" applyFont="1" applyBorder="1" applyAlignment="1">
      <alignment wrapText="1"/>
    </xf>
    <xf numFmtId="0" fontId="7" fillId="0" borderId="8" xfId="0" applyFont="1" applyBorder="1" applyAlignment="1">
      <alignment vertical="center" wrapText="1"/>
    </xf>
    <xf numFmtId="0" fontId="6" fillId="0" borderId="1" xfId="0" applyFont="1" applyBorder="1" applyAlignment="1">
      <alignment horizontal="right"/>
    </xf>
    <xf numFmtId="1" fontId="8" fillId="0" borderId="1" xfId="1" applyNumberFormat="1" applyFont="1" applyBorder="1" applyAlignment="1" applyProtection="1">
      <alignment horizontal="right" wrapText="1"/>
    </xf>
    <xf numFmtId="0" fontId="6" fillId="0" borderId="1" xfId="0" applyFont="1" applyBorder="1" applyAlignment="1">
      <alignment horizontal="right" vertical="center"/>
    </xf>
    <xf numFmtId="1" fontId="8" fillId="0" borderId="0" xfId="0" applyNumberFormat="1" applyFont="1"/>
    <xf numFmtId="0" fontId="6" fillId="0" borderId="1" xfId="0" applyFont="1" applyBorder="1" applyAlignment="1" applyProtection="1">
      <alignment horizontal="right" vertical="center"/>
      <protection hidden="1"/>
    </xf>
    <xf numFmtId="0" fontId="14" fillId="0" borderId="16" xfId="0" applyFont="1" applyBorder="1" applyAlignment="1">
      <alignment horizontal="center"/>
    </xf>
    <xf numFmtId="0" fontId="14" fillId="0" borderId="18" xfId="0" applyFont="1" applyBorder="1" applyAlignment="1">
      <alignment horizontal="center"/>
    </xf>
    <xf numFmtId="2" fontId="8" fillId="3" borderId="1" xfId="0" applyNumberFormat="1" applyFont="1" applyFill="1" applyBorder="1" applyAlignment="1" applyProtection="1">
      <alignment horizontal="right"/>
      <protection locked="0" hidden="1"/>
    </xf>
    <xf numFmtId="0" fontId="0" fillId="0" borderId="17" xfId="0" applyBorder="1" applyAlignment="1">
      <alignment horizontal="right"/>
    </xf>
    <xf numFmtId="0" fontId="0" fillId="0" borderId="19" xfId="0" applyBorder="1" applyAlignment="1">
      <alignment horizontal="right"/>
    </xf>
    <xf numFmtId="0" fontId="8" fillId="3" borderId="1" xfId="0" applyNumberFormat="1" applyFont="1" applyFill="1" applyBorder="1" applyAlignment="1" applyProtection="1">
      <alignment horizontal="right" vertical="top"/>
      <protection locked="0" hidden="1"/>
    </xf>
    <xf numFmtId="0" fontId="8" fillId="3" borderId="1" xfId="0" applyNumberFormat="1" applyFont="1" applyFill="1" applyBorder="1" applyAlignment="1" applyProtection="1">
      <alignment horizontal="right"/>
      <protection locked="0" hidden="1"/>
    </xf>
    <xf numFmtId="0" fontId="6" fillId="0" borderId="0" xfId="0" applyFont="1" applyBorder="1" applyAlignment="1">
      <alignment horizontal="right"/>
    </xf>
    <xf numFmtId="0" fontId="8" fillId="0" borderId="0" xfId="0" applyFont="1" applyAlignment="1">
      <alignment horizontal="right"/>
    </xf>
    <xf numFmtId="1" fontId="8" fillId="0" borderId="0" xfId="0" applyNumberFormat="1" applyFont="1" applyBorder="1"/>
    <xf numFmtId="164" fontId="8" fillId="0" borderId="0" xfId="0" applyNumberFormat="1" applyFont="1" applyBorder="1" applyAlignment="1">
      <alignment horizontal="left" vertical="center"/>
    </xf>
    <xf numFmtId="164" fontId="6" fillId="4" borderId="0" xfId="0" applyNumberFormat="1" applyFont="1" applyFill="1" applyBorder="1" applyAlignment="1">
      <alignment horizontal="left" vertical="center"/>
    </xf>
    <xf numFmtId="0" fontId="8" fillId="0" borderId="1" xfId="0" applyFont="1" applyBorder="1" applyAlignment="1">
      <alignment wrapText="1"/>
    </xf>
    <xf numFmtId="0" fontId="8" fillId="0" borderId="0" xfId="0" applyNumberFormat="1" applyFont="1" applyFill="1" applyBorder="1" applyAlignment="1" applyProtection="1">
      <alignment horizontal="right" vertical="top"/>
      <protection locked="0" hidden="1"/>
    </xf>
    <xf numFmtId="1" fontId="8" fillId="0" borderId="9" xfId="0" applyNumberFormat="1" applyFont="1" applyFill="1" applyBorder="1" applyAlignment="1" applyProtection="1">
      <alignment horizontal="right" vertical="top"/>
      <protection hidden="1"/>
    </xf>
    <xf numFmtId="0" fontId="8" fillId="0" borderId="1" xfId="0" applyFont="1" applyBorder="1" applyAlignment="1">
      <alignment vertical="top"/>
    </xf>
    <xf numFmtId="0" fontId="7" fillId="0" borderId="1" xfId="0" applyFont="1" applyBorder="1" applyAlignment="1">
      <alignment horizontal="center" wrapText="1"/>
    </xf>
    <xf numFmtId="0" fontId="7" fillId="0" borderId="0" xfId="0" applyFont="1" applyAlignment="1">
      <alignment horizontal="right"/>
    </xf>
    <xf numFmtId="0" fontId="5" fillId="0" borderId="1" xfId="0" applyFont="1" applyFill="1" applyBorder="1" applyAlignment="1" applyProtection="1">
      <alignment horizontal="center" vertical="center" wrapText="1"/>
    </xf>
    <xf numFmtId="1" fontId="8" fillId="5" borderId="1" xfId="0" applyNumberFormat="1" applyFont="1" applyFill="1" applyBorder="1" applyAlignment="1" applyProtection="1">
      <alignment horizontal="right"/>
    </xf>
    <xf numFmtId="0" fontId="8" fillId="0" borderId="9" xfId="0" applyNumberFormat="1" applyFont="1" applyFill="1" applyBorder="1" applyAlignment="1" applyProtection="1">
      <alignment horizontal="right" vertical="top"/>
      <protection hidden="1"/>
    </xf>
    <xf numFmtId="0" fontId="8" fillId="6" borderId="1" xfId="1" applyFont="1" applyFill="1" applyBorder="1" applyAlignment="1" applyProtection="1">
      <alignment wrapText="1"/>
    </xf>
    <xf numFmtId="0" fontId="8" fillId="3" borderId="1" xfId="1" applyFont="1" applyFill="1" applyBorder="1" applyAlignment="1" applyProtection="1">
      <alignment wrapText="1"/>
      <protection locked="0"/>
    </xf>
    <xf numFmtId="0" fontId="16" fillId="7" borderId="1" xfId="0" applyFont="1" applyFill="1" applyBorder="1" applyProtection="1">
      <protection locked="0" hidden="1"/>
    </xf>
    <xf numFmtId="1" fontId="8" fillId="0" borderId="1" xfId="1" applyNumberFormat="1" applyFont="1" applyBorder="1" applyAlignment="1" applyProtection="1">
      <alignment horizontal="right" vertical="top" wrapText="1"/>
      <protection hidden="1"/>
    </xf>
    <xf numFmtId="1" fontId="8" fillId="0" borderId="1" xfId="1" applyNumberFormat="1" applyFont="1" applyBorder="1" applyAlignment="1" applyProtection="1">
      <alignment horizontal="right" wrapText="1"/>
      <protection hidden="1"/>
    </xf>
    <xf numFmtId="0" fontId="6" fillId="0" borderId="1" xfId="0" applyFont="1" applyBorder="1" applyAlignment="1" applyProtection="1">
      <alignment horizontal="right"/>
      <protection hidden="1"/>
    </xf>
    <xf numFmtId="0" fontId="8" fillId="7" borderId="1" xfId="1" applyFont="1" applyFill="1" applyBorder="1" applyAlignment="1" applyProtection="1">
      <alignment wrapText="1"/>
      <protection locked="0"/>
    </xf>
    <xf numFmtId="0" fontId="8" fillId="0" borderId="1" xfId="0" applyFont="1" applyBorder="1" applyProtection="1">
      <protection hidden="1"/>
    </xf>
    <xf numFmtId="0" fontId="8" fillId="0" borderId="0" xfId="1" applyFont="1" applyAlignment="1" applyProtection="1">
      <alignment wrapText="1"/>
      <protection hidden="1"/>
    </xf>
    <xf numFmtId="0" fontId="8" fillId="8" borderId="0" xfId="0" applyFont="1" applyFill="1"/>
    <xf numFmtId="0" fontId="7" fillId="0" borderId="1" xfId="0" applyFont="1" applyBorder="1"/>
    <xf numFmtId="0" fontId="7" fillId="0" borderId="0" xfId="0" applyFont="1"/>
    <xf numFmtId="0" fontId="14" fillId="0" borderId="22" xfId="0" applyFont="1" applyBorder="1" applyAlignment="1">
      <alignment horizontal="center"/>
    </xf>
    <xf numFmtId="0" fontId="0" fillId="0" borderId="23" xfId="0" applyBorder="1" applyAlignment="1">
      <alignment horizontal="right"/>
    </xf>
    <xf numFmtId="0" fontId="14" fillId="0" borderId="20" xfId="0" applyFont="1" applyBorder="1" applyAlignment="1">
      <alignment horizontal="center"/>
    </xf>
    <xf numFmtId="0" fontId="6" fillId="0" borderId="21" xfId="0" applyFont="1" applyBorder="1" applyAlignment="1" applyProtection="1">
      <alignment horizontal="right" vertical="center"/>
      <protection hidden="1"/>
    </xf>
    <xf numFmtId="0" fontId="14" fillId="0" borderId="1" xfId="0" applyFont="1" applyBorder="1" applyAlignment="1">
      <alignment horizontal="right"/>
    </xf>
    <xf numFmtId="0" fontId="14" fillId="0" borderId="9" xfId="0" applyFont="1" applyBorder="1" applyAlignment="1">
      <alignment horizontal="right"/>
    </xf>
    <xf numFmtId="0" fontId="7" fillId="0" borderId="1" xfId="0" applyFont="1" applyBorder="1" applyAlignment="1">
      <alignment horizontal="center" wrapText="1"/>
    </xf>
    <xf numFmtId="0" fontId="7" fillId="0" borderId="8" xfId="0" applyFont="1" applyBorder="1" applyAlignment="1">
      <alignment horizontal="center" vertical="center" wrapText="1"/>
    </xf>
    <xf numFmtId="0" fontId="7" fillId="0" borderId="1" xfId="0" applyFont="1" applyBorder="1" applyAlignment="1">
      <alignment horizontal="right"/>
    </xf>
    <xf numFmtId="0" fontId="0" fillId="0" borderId="9" xfId="0" applyBorder="1"/>
    <xf numFmtId="0" fontId="14" fillId="0" borderId="9" xfId="0" applyFont="1" applyBorder="1" applyAlignment="1">
      <alignment horizontal="center" wrapText="1"/>
    </xf>
    <xf numFmtId="0" fontId="7" fillId="0" borderId="8" xfId="0" applyFont="1" applyBorder="1" applyAlignment="1">
      <alignment horizontal="center" wrapText="1"/>
    </xf>
    <xf numFmtId="1" fontId="7" fillId="0" borderId="8" xfId="0" applyNumberFormat="1" applyFont="1" applyBorder="1" applyAlignment="1">
      <alignment horizontal="right"/>
    </xf>
    <xf numFmtId="1" fontId="14" fillId="0" borderId="24" xfId="0" applyNumberFormat="1" applyFont="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right"/>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7" fillId="0" borderId="1" xfId="0" applyFont="1" applyBorder="1" applyAlignment="1">
      <alignment horizontal="right"/>
    </xf>
    <xf numFmtId="0" fontId="7" fillId="0" borderId="1" xfId="0" applyFont="1" applyBorder="1" applyAlignment="1">
      <alignment horizontal="center" vertical="center"/>
    </xf>
    <xf numFmtId="0" fontId="7" fillId="0" borderId="7" xfId="0" applyFont="1" applyBorder="1" applyAlignment="1">
      <alignment horizontal="right"/>
    </xf>
    <xf numFmtId="0" fontId="7" fillId="0" borderId="15" xfId="0" applyFont="1" applyBorder="1" applyAlignment="1">
      <alignment horizontal="right"/>
    </xf>
    <xf numFmtId="0" fontId="7" fillId="0" borderId="8" xfId="0" applyFont="1" applyBorder="1" applyAlignment="1">
      <alignment horizontal="right"/>
    </xf>
  </cellXfs>
  <cellStyles count="9">
    <cellStyle name="Excel Built-in Normal" xfId="4"/>
    <cellStyle name="Normal" xfId="0" builtinId="0"/>
    <cellStyle name="Normal 2" xfId="5"/>
    <cellStyle name="Normal 3" xfId="2"/>
    <cellStyle name="Normal 3 2" xfId="3"/>
    <cellStyle name="Normal 3 3" xfId="6"/>
    <cellStyle name="Normal 3_Technical specs for RFP 2013" xfId="7"/>
    <cellStyle name="Normal_Part II items" xfId="1"/>
    <cellStyle name="Style 1" xfId="8"/>
  </cellStyles>
  <dxfs count="13">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condense val="0"/>
        <extend val="0"/>
        <color auto="1"/>
      </font>
      <fill>
        <patternFill>
          <bgColor indexed="31"/>
        </patternFill>
      </fill>
    </dxf>
    <dxf>
      <font>
        <b/>
        <i val="0"/>
        <color rgb="FF9C0006"/>
      </font>
      <fill>
        <patternFill>
          <bgColor rgb="FFFFFF00"/>
        </patternFill>
      </fill>
    </dxf>
    <dxf>
      <font>
        <b/>
        <i val="0"/>
        <color rgb="FF9C0006"/>
      </font>
      <fill>
        <patternFill>
          <bgColor rgb="FFFFFF00"/>
        </patternFill>
      </fill>
    </dxf>
    <dxf>
      <font>
        <condense val="0"/>
        <extend val="0"/>
        <color auto="1"/>
      </font>
      <fill>
        <patternFill>
          <bgColor indexed="31"/>
        </patternFill>
      </fill>
    </dxf>
    <dxf>
      <font>
        <condense val="0"/>
        <extend val="0"/>
        <color auto="1"/>
      </font>
      <fill>
        <patternFill>
          <bgColor indexed="31"/>
        </patternFill>
      </fill>
    </dxf>
    <dxf>
      <font>
        <condense val="0"/>
        <extend val="0"/>
        <color auto="1"/>
      </font>
      <fill>
        <patternFill>
          <bgColor indexed="31"/>
        </patternFill>
      </fill>
    </dxf>
    <dxf>
      <font>
        <b/>
        <i val="0"/>
        <condense val="0"/>
        <extend val="0"/>
        <color indexed="13"/>
      </font>
      <fill>
        <patternFill>
          <bgColor indexed="10"/>
        </patternFill>
      </fill>
    </dxf>
    <dxf>
      <font>
        <b/>
        <i val="0"/>
        <color rgb="FFFF0000"/>
      </font>
      <fill>
        <patternFill>
          <bgColor rgb="FFFFFF00"/>
        </patternFill>
      </fill>
    </dxf>
    <dxf>
      <font>
        <b/>
        <i val="0"/>
        <condense val="0"/>
        <extend val="0"/>
        <color indexed="13"/>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abSelected="1" zoomScaleNormal="100" workbookViewId="0">
      <selection activeCell="K7" sqref="K7"/>
    </sheetView>
  </sheetViews>
  <sheetFormatPr defaultRowHeight="14.25" x14ac:dyDescent="0.25"/>
  <cols>
    <col min="1" max="1" width="4" style="7" customWidth="1"/>
    <col min="2" max="2" width="9.140625" style="7"/>
    <col min="3" max="3" width="22.5703125" style="7" customWidth="1"/>
    <col min="4" max="4" width="77.28515625" style="7" bestFit="1" customWidth="1"/>
    <col min="5" max="5" width="26" style="7" customWidth="1"/>
    <col min="6" max="16384" width="9.140625" style="7"/>
  </cols>
  <sheetData>
    <row r="2" spans="2:6" x14ac:dyDescent="0.25">
      <c r="B2" s="102" t="s">
        <v>74</v>
      </c>
      <c r="C2" s="103"/>
      <c r="D2" s="103"/>
      <c r="E2" s="104"/>
    </row>
    <row r="3" spans="2:6" x14ac:dyDescent="0.25">
      <c r="B3" s="105"/>
      <c r="C3" s="106"/>
      <c r="D3" s="106"/>
      <c r="E3" s="107"/>
    </row>
    <row r="4" spans="2:6" ht="15" customHeight="1" x14ac:dyDescent="0.25">
      <c r="B4" s="108" t="s">
        <v>20</v>
      </c>
      <c r="C4" s="108"/>
      <c r="D4" s="108"/>
      <c r="E4" s="108"/>
      <c r="F4" s="11"/>
    </row>
    <row r="5" spans="2:6" ht="15" customHeight="1" x14ac:dyDescent="0.25">
      <c r="B5" s="109" t="s">
        <v>44</v>
      </c>
      <c r="C5" s="110"/>
      <c r="D5" s="110"/>
      <c r="E5" s="111"/>
    </row>
    <row r="6" spans="2:6" x14ac:dyDescent="0.25">
      <c r="B6" s="8"/>
      <c r="C6" s="9"/>
      <c r="D6" s="9"/>
      <c r="E6" s="10"/>
    </row>
    <row r="7" spans="2:6" x14ac:dyDescent="0.25">
      <c r="B7" s="8"/>
      <c r="C7" s="12" t="s">
        <v>14</v>
      </c>
      <c r="D7" s="78"/>
      <c r="E7" s="10"/>
    </row>
    <row r="8" spans="2:6" ht="15" thickBot="1" x14ac:dyDescent="0.3">
      <c r="B8" s="8"/>
      <c r="C8" s="9"/>
      <c r="D8" s="9"/>
      <c r="E8" s="10"/>
    </row>
    <row r="9" spans="2:6" ht="15" thickBot="1" x14ac:dyDescent="0.3">
      <c r="B9" s="8"/>
      <c r="C9" s="9"/>
      <c r="D9" s="1" t="s">
        <v>15</v>
      </c>
      <c r="E9" s="10"/>
    </row>
    <row r="10" spans="2:6" ht="15" thickBot="1" x14ac:dyDescent="0.3">
      <c r="B10" s="8"/>
      <c r="C10" s="9"/>
      <c r="D10" s="2" t="s">
        <v>16</v>
      </c>
      <c r="E10" s="10"/>
    </row>
    <row r="11" spans="2:6" ht="29.25" thickBot="1" x14ac:dyDescent="0.3">
      <c r="B11" s="8"/>
      <c r="C11" s="9"/>
      <c r="D11" s="2" t="s">
        <v>36</v>
      </c>
      <c r="E11" s="10"/>
    </row>
    <row r="12" spans="2:6" ht="15" thickBot="1" x14ac:dyDescent="0.3">
      <c r="B12" s="8"/>
      <c r="C12" s="9"/>
      <c r="D12" s="3"/>
      <c r="E12" s="10"/>
    </row>
    <row r="13" spans="2:6" ht="29.25" thickBot="1" x14ac:dyDescent="0.3">
      <c r="B13" s="8"/>
      <c r="C13" s="9"/>
      <c r="D13" s="4" t="s">
        <v>35</v>
      </c>
      <c r="E13" s="10"/>
    </row>
    <row r="14" spans="2:6" x14ac:dyDescent="0.25">
      <c r="B14" s="8"/>
      <c r="C14" s="9"/>
      <c r="D14" s="5" t="s">
        <v>28</v>
      </c>
      <c r="E14" s="10"/>
    </row>
    <row r="15" spans="2:6" x14ac:dyDescent="0.25">
      <c r="B15" s="8"/>
      <c r="C15" s="9"/>
      <c r="D15" s="5" t="s">
        <v>29</v>
      </c>
      <c r="E15" s="10"/>
    </row>
    <row r="16" spans="2:6" ht="15" thickBot="1" x14ac:dyDescent="0.3">
      <c r="B16" s="8"/>
      <c r="C16" s="9"/>
      <c r="D16" s="6" t="s">
        <v>30</v>
      </c>
      <c r="E16" s="10"/>
    </row>
    <row r="17" spans="2:5" x14ac:dyDescent="0.25">
      <c r="B17" s="8"/>
      <c r="C17" s="9"/>
      <c r="D17" s="9"/>
      <c r="E17" s="10"/>
    </row>
    <row r="18" spans="2:5" x14ac:dyDescent="0.25">
      <c r="B18" s="8"/>
      <c r="C18" s="13" t="s">
        <v>10</v>
      </c>
      <c r="D18" s="65">
        <f ca="1">NOW()</f>
        <v>45422.441222569447</v>
      </c>
      <c r="E18" s="10"/>
    </row>
    <row r="19" spans="2:5" x14ac:dyDescent="0.25">
      <c r="B19" s="8"/>
      <c r="C19" s="13"/>
      <c r="D19" s="65"/>
      <c r="E19" s="10"/>
    </row>
    <row r="20" spans="2:5" x14ac:dyDescent="0.25">
      <c r="B20" s="8"/>
      <c r="C20" s="9"/>
      <c r="D20" s="13" t="s">
        <v>17</v>
      </c>
      <c r="E20" s="10"/>
    </row>
    <row r="21" spans="2:5" x14ac:dyDescent="0.25">
      <c r="B21" s="14"/>
      <c r="C21" s="15"/>
      <c r="D21" s="15"/>
      <c r="E21" s="16"/>
    </row>
  </sheetData>
  <sheetProtection password="AB2B" sheet="1" objects="1" scenarios="1"/>
  <mergeCells count="3">
    <mergeCell ref="B2:E3"/>
    <mergeCell ref="B4:E4"/>
    <mergeCell ref="B5:E5"/>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zoomScaleNormal="100" workbookViewId="0">
      <selection activeCell="G13" sqref="G13"/>
    </sheetView>
  </sheetViews>
  <sheetFormatPr defaultRowHeight="14.25" x14ac:dyDescent="0.25"/>
  <cols>
    <col min="1" max="1" width="9.7109375" style="7" customWidth="1"/>
    <col min="2" max="2" width="62.7109375" style="7" customWidth="1"/>
    <col min="3" max="3" width="11.28515625" style="7" customWidth="1"/>
    <col min="4" max="4" width="12.5703125" style="7" customWidth="1"/>
    <col min="5" max="5" width="30.5703125" style="7" customWidth="1"/>
    <col min="6" max="6" width="21.42578125" style="7" customWidth="1"/>
    <col min="7" max="7" width="22.28515625" style="7" customWidth="1"/>
    <col min="8" max="8" width="21.85546875" style="7" customWidth="1"/>
    <col min="9" max="11" width="9.140625" style="7" customWidth="1"/>
    <col min="12" max="12" width="9.140625" style="7" hidden="1" customWidth="1"/>
    <col min="13" max="13" width="4.5703125" style="7" hidden="1" customWidth="1"/>
    <col min="14" max="16384" width="9.140625" style="7"/>
  </cols>
  <sheetData>
    <row r="1" spans="1:14" x14ac:dyDescent="0.25">
      <c r="A1" s="113" t="str">
        <f>Start!$B$2</f>
        <v>Revised Commercial Annexure-II</v>
      </c>
      <c r="B1" s="114"/>
      <c r="C1" s="114"/>
      <c r="D1" s="114"/>
      <c r="E1" s="115"/>
    </row>
    <row r="2" spans="1:14" ht="15" customHeight="1" x14ac:dyDescent="0.25">
      <c r="A2" s="108" t="s">
        <v>20</v>
      </c>
      <c r="B2" s="108"/>
      <c r="C2" s="108"/>
      <c r="D2" s="108"/>
      <c r="E2" s="108"/>
      <c r="F2" s="11"/>
    </row>
    <row r="3" spans="1:14" ht="15" customHeight="1" x14ac:dyDescent="0.25">
      <c r="A3" s="116" t="str">
        <f>Start!$B$5</f>
        <v>Ref: LIC/CO/IT-BPR/HW/CO-CLOUD/2023-24/01 Dated: 14/03/2024</v>
      </c>
      <c r="B3" s="116"/>
      <c r="C3" s="116"/>
      <c r="D3" s="116"/>
      <c r="E3" s="116"/>
      <c r="F3" s="17"/>
    </row>
    <row r="4" spans="1:14" x14ac:dyDescent="0.25">
      <c r="A4" s="73" t="s">
        <v>0</v>
      </c>
      <c r="B4" s="117">
        <f>Start!$D$7</f>
        <v>0</v>
      </c>
      <c r="C4" s="117"/>
      <c r="D4" s="117"/>
      <c r="E4" s="117"/>
    </row>
    <row r="5" spans="1:14" x14ac:dyDescent="0.25">
      <c r="A5" s="118" t="s">
        <v>1</v>
      </c>
      <c r="B5" s="118"/>
      <c r="C5" s="118"/>
      <c r="D5" s="118"/>
      <c r="E5" s="118"/>
    </row>
    <row r="6" spans="1:14" ht="28.5" x14ac:dyDescent="0.25">
      <c r="A6" s="18" t="s">
        <v>2</v>
      </c>
      <c r="B6" s="19" t="s">
        <v>3</v>
      </c>
      <c r="C6" s="20" t="s">
        <v>4</v>
      </c>
      <c r="D6" s="21" t="s">
        <v>5</v>
      </c>
      <c r="E6" s="20" t="s">
        <v>6</v>
      </c>
      <c r="F6" s="20" t="s">
        <v>46</v>
      </c>
      <c r="G6" s="20" t="s">
        <v>45</v>
      </c>
      <c r="H6" s="22"/>
      <c r="I6" s="22"/>
    </row>
    <row r="7" spans="1:14" ht="16.5" customHeight="1" x14ac:dyDescent="0.25">
      <c r="A7" s="45">
        <v>1</v>
      </c>
      <c r="B7" s="46" t="s">
        <v>39</v>
      </c>
      <c r="C7" s="47">
        <v>1</v>
      </c>
      <c r="D7" s="60"/>
      <c r="E7" s="79" t="str">
        <f t="shared" ref="E7" si="0">IF(AND(ISNUMBER(D7),D7&gt;0),C7*D7,"NOT QUOTED")</f>
        <v>NOT QUOTED</v>
      </c>
      <c r="F7" s="82"/>
      <c r="G7" s="82"/>
      <c r="H7" s="84" t="str">
        <f>IF(F7&gt;0,IF(E7=(F7+G7),"","Total Not Matching"),"")</f>
        <v/>
      </c>
      <c r="I7" s="26"/>
      <c r="L7" s="26"/>
      <c r="M7" s="26">
        <f t="shared" ref="M7" si="1">IF(ISNUMBER(E7),0,1)</f>
        <v>1</v>
      </c>
      <c r="N7" s="26"/>
    </row>
    <row r="8" spans="1:14" ht="16.5" customHeight="1" x14ac:dyDescent="0.25">
      <c r="A8" s="45">
        <v>2</v>
      </c>
      <c r="B8" s="46" t="s">
        <v>40</v>
      </c>
      <c r="C8" s="47">
        <v>1</v>
      </c>
      <c r="D8" s="60"/>
      <c r="E8" s="79" t="str">
        <f t="shared" ref="E8:E11" si="2">IF(AND(ISNUMBER(D8),D8&gt;0),C8*D8,"NOT QUOTED")</f>
        <v>NOT QUOTED</v>
      </c>
      <c r="F8" s="82"/>
      <c r="G8" s="82"/>
      <c r="H8" s="84" t="str">
        <f t="shared" ref="H8:H13" si="3">IF(F8&gt;0,IF(E8=(F8+G8),"","Total Not Matching"),"")</f>
        <v/>
      </c>
      <c r="I8" s="26"/>
      <c r="L8" s="26"/>
      <c r="M8" s="26">
        <f t="shared" ref="M8:M15" si="4">IF(ISNUMBER(E8),0,1)</f>
        <v>1</v>
      </c>
      <c r="N8" s="26"/>
    </row>
    <row r="9" spans="1:14" ht="13.5" customHeight="1" x14ac:dyDescent="0.25">
      <c r="A9" s="23">
        <v>3</v>
      </c>
      <c r="B9" s="24" t="s">
        <v>73</v>
      </c>
      <c r="C9" s="25">
        <v>100</v>
      </c>
      <c r="D9" s="60"/>
      <c r="E9" s="80" t="str">
        <f t="shared" si="2"/>
        <v>NOT QUOTED</v>
      </c>
      <c r="F9" s="76"/>
      <c r="G9" s="82"/>
      <c r="H9" s="84" t="str">
        <f t="shared" ref="H9" si="5">IF(F9&gt;0,IF(E9=(F9+G9),"","Total Not Matching"),"")</f>
        <v/>
      </c>
      <c r="I9" s="26"/>
      <c r="M9" s="26">
        <f t="shared" si="4"/>
        <v>1</v>
      </c>
    </row>
    <row r="10" spans="1:14" ht="13.5" customHeight="1" x14ac:dyDescent="0.25">
      <c r="A10" s="23">
        <v>3</v>
      </c>
      <c r="B10" s="24" t="s">
        <v>41</v>
      </c>
      <c r="C10" s="25">
        <v>1</v>
      </c>
      <c r="D10" s="60"/>
      <c r="E10" s="80" t="str">
        <f t="shared" ref="E10" si="6">IF(AND(ISNUMBER(D10),D10&gt;0),C10*D10,"NOT QUOTED")</f>
        <v>NOT QUOTED</v>
      </c>
      <c r="F10" s="82"/>
      <c r="G10" s="82"/>
      <c r="H10" s="84" t="str">
        <f t="shared" si="3"/>
        <v/>
      </c>
      <c r="I10" s="26"/>
      <c r="M10" s="26">
        <f t="shared" ref="M10" si="7">IF(ISNUMBER(E10),0,1)</f>
        <v>1</v>
      </c>
    </row>
    <row r="11" spans="1:14" ht="13.5" customHeight="1" x14ac:dyDescent="0.25">
      <c r="A11" s="23">
        <v>4</v>
      </c>
      <c r="B11" s="24" t="s">
        <v>42</v>
      </c>
      <c r="C11" s="25">
        <v>1</v>
      </c>
      <c r="D11" s="60"/>
      <c r="E11" s="80" t="str">
        <f t="shared" si="2"/>
        <v>NOT QUOTED</v>
      </c>
      <c r="F11" s="82"/>
      <c r="G11" s="82"/>
      <c r="H11" s="84" t="str">
        <f t="shared" si="3"/>
        <v/>
      </c>
      <c r="I11" s="26"/>
      <c r="M11" s="26">
        <f t="shared" si="4"/>
        <v>1</v>
      </c>
    </row>
    <row r="12" spans="1:14" x14ac:dyDescent="0.25">
      <c r="A12" s="23">
        <v>5</v>
      </c>
      <c r="B12" s="27" t="s">
        <v>47</v>
      </c>
      <c r="C12" s="25">
        <v>1</v>
      </c>
      <c r="D12" s="60"/>
      <c r="E12" s="80" t="str">
        <f>IF(AND(ISNUMBER(D12),D12&gt;=0),C12*D12,"NOT QUOTED")</f>
        <v>NOT QUOTED</v>
      </c>
      <c r="F12" s="82"/>
      <c r="G12" s="82"/>
      <c r="H12" s="84" t="str">
        <f t="shared" si="3"/>
        <v/>
      </c>
      <c r="I12" s="26"/>
      <c r="M12" s="26">
        <f t="shared" ref="M12" si="8">IF(ISNUMBER(E12),0,1)</f>
        <v>1</v>
      </c>
    </row>
    <row r="13" spans="1:14" x14ac:dyDescent="0.25">
      <c r="A13" s="23">
        <v>6</v>
      </c>
      <c r="B13" s="27" t="s">
        <v>48</v>
      </c>
      <c r="C13" s="25">
        <v>1</v>
      </c>
      <c r="D13" s="60"/>
      <c r="E13" s="80" t="str">
        <f>IF(AND(ISNUMBER(D13),D13&gt;=0),C13*D13,"NOT QUOTED")</f>
        <v>NOT QUOTED</v>
      </c>
      <c r="F13" s="82"/>
      <c r="G13" s="82"/>
      <c r="H13" s="84" t="str">
        <f t="shared" si="3"/>
        <v/>
      </c>
      <c r="I13" s="26"/>
      <c r="M13" s="26">
        <f t="shared" si="4"/>
        <v>1</v>
      </c>
    </row>
    <row r="14" spans="1:14" ht="28.5" x14ac:dyDescent="0.25">
      <c r="A14" s="45">
        <v>7</v>
      </c>
      <c r="B14" s="27" t="s">
        <v>58</v>
      </c>
      <c r="C14" s="77"/>
      <c r="D14" s="60"/>
      <c r="E14" s="80" t="str">
        <f>IF(AND(ISNUMBER(D14),D14&gt;0,ISNUMBER(C14)),C14*D14,"NOT QUOTED")</f>
        <v>NOT QUOTED</v>
      </c>
      <c r="F14" s="76"/>
      <c r="G14" s="76"/>
      <c r="H14" s="26"/>
      <c r="I14" s="26"/>
      <c r="M14" s="26">
        <f>IF(AND(ISNUMBER(C14),ISNUMBER(D14)),0,1)</f>
        <v>1</v>
      </c>
    </row>
    <row r="15" spans="1:14" ht="28.5" x14ac:dyDescent="0.25">
      <c r="A15" s="45">
        <v>8</v>
      </c>
      <c r="B15" s="27" t="s">
        <v>59</v>
      </c>
      <c r="C15" s="77"/>
      <c r="D15" s="60"/>
      <c r="E15" s="80" t="str">
        <f>IF(AND(ISNUMBER(D15),D15&gt;0,ISNUMBER(C15)),C15*D15,"NOT QUOTED")</f>
        <v>NOT QUOTED</v>
      </c>
      <c r="F15" s="76"/>
      <c r="G15" s="76"/>
      <c r="H15" s="26"/>
      <c r="I15" s="26"/>
      <c r="M15" s="26">
        <f t="shared" si="4"/>
        <v>1</v>
      </c>
    </row>
    <row r="16" spans="1:14" x14ac:dyDescent="0.25">
      <c r="A16" s="28"/>
      <c r="B16" s="29" t="s">
        <v>7</v>
      </c>
      <c r="C16" s="28"/>
      <c r="D16" s="28"/>
      <c r="E16" s="81" t="str">
        <f>IF(M16&gt;0,"QUOTE FOR ALL ITEMS",SUM(E7:E15))</f>
        <v>QUOTE FOR ALL ITEMS</v>
      </c>
      <c r="F16" s="83">
        <f>SUM(F7:F13)</f>
        <v>0</v>
      </c>
      <c r="G16" s="83">
        <f>SUM(G7:G13)</f>
        <v>0</v>
      </c>
      <c r="M16" s="30">
        <f>SUM(M7:M15)</f>
        <v>9</v>
      </c>
    </row>
    <row r="17" spans="1:6" ht="15" thickBot="1" x14ac:dyDescent="0.3"/>
    <row r="18" spans="1:6" ht="15" hidden="1" customHeight="1" x14ac:dyDescent="0.25">
      <c r="E18" s="53" t="str">
        <f>IF(ISNUMBER(E16),(E8+#REF!+#REF!+E11+E13),"Part-I Not Quoted")</f>
        <v>Part-I Not Quoted</v>
      </c>
    </row>
    <row r="19" spans="1:6" ht="15" customHeight="1" thickBot="1" x14ac:dyDescent="0.3">
      <c r="B19" s="112" t="s">
        <v>33</v>
      </c>
      <c r="C19" s="112"/>
      <c r="D19" s="112"/>
      <c r="E19" s="75" t="str">
        <f>IF(ISNUMBER(E16),F16,"")</f>
        <v/>
      </c>
      <c r="F19" s="7" t="s">
        <v>60</v>
      </c>
    </row>
    <row r="20" spans="1:6" ht="15" customHeight="1" thickBot="1" x14ac:dyDescent="0.3">
      <c r="B20" s="72"/>
      <c r="C20" s="72"/>
      <c r="D20" s="72"/>
      <c r="E20" s="68"/>
      <c r="F20" s="62"/>
    </row>
    <row r="21" spans="1:6" ht="15" customHeight="1" thickBot="1" x14ac:dyDescent="0.3">
      <c r="B21" s="112" t="s">
        <v>43</v>
      </c>
      <c r="C21" s="112"/>
      <c r="D21" s="112"/>
      <c r="E21" s="69" t="str">
        <f>IF(ISNUMBER(E16),G16,"")</f>
        <v/>
      </c>
      <c r="F21" s="7" t="s">
        <v>61</v>
      </c>
    </row>
    <row r="22" spans="1:6" ht="15" customHeight="1" x14ac:dyDescent="0.25">
      <c r="B22" s="63"/>
      <c r="C22" s="63"/>
      <c r="D22" s="63"/>
      <c r="E22" s="64"/>
      <c r="F22" s="62"/>
    </row>
    <row r="23" spans="1:6" ht="15" customHeight="1" x14ac:dyDescent="0.25">
      <c r="E23" s="53"/>
    </row>
    <row r="24" spans="1:6" x14ac:dyDescent="0.25">
      <c r="B24" s="44" t="s">
        <v>71</v>
      </c>
    </row>
    <row r="25" spans="1:6" x14ac:dyDescent="0.25">
      <c r="B25" s="44" t="s">
        <v>72</v>
      </c>
      <c r="C25" s="32"/>
      <c r="D25" s="32"/>
    </row>
    <row r="26" spans="1:6" x14ac:dyDescent="0.25">
      <c r="C26" s="32"/>
      <c r="D26" s="32"/>
    </row>
    <row r="27" spans="1:6" x14ac:dyDescent="0.25">
      <c r="A27" s="33"/>
      <c r="B27" s="31" t="s">
        <v>8</v>
      </c>
      <c r="C27" s="35"/>
      <c r="D27" s="35"/>
    </row>
    <row r="28" spans="1:6" ht="27" customHeight="1" x14ac:dyDescent="0.25">
      <c r="A28" s="33"/>
      <c r="B28" s="34"/>
      <c r="C28" s="35"/>
      <c r="D28" s="35"/>
    </row>
    <row r="29" spans="1:6" x14ac:dyDescent="0.25">
      <c r="A29" s="37" t="s">
        <v>10</v>
      </c>
      <c r="B29" s="66">
        <f ca="1">NOW()</f>
        <v>45422.441222569447</v>
      </c>
      <c r="C29" s="35"/>
      <c r="D29" s="35"/>
    </row>
    <row r="30" spans="1:6" x14ac:dyDescent="0.25">
      <c r="A30" s="36"/>
      <c r="E30" s="41" t="s">
        <v>9</v>
      </c>
    </row>
  </sheetData>
  <sheetProtection password="AB2B" sheet="1" objects="1" scenarios="1"/>
  <mergeCells count="7">
    <mergeCell ref="B21:D21"/>
    <mergeCell ref="A1:E1"/>
    <mergeCell ref="A2:E2"/>
    <mergeCell ref="A3:E3"/>
    <mergeCell ref="B4:E4"/>
    <mergeCell ref="A5:E5"/>
    <mergeCell ref="B19:D19"/>
  </mergeCells>
  <conditionalFormatting sqref="E16">
    <cfRule type="cellIs" dxfId="12" priority="13" stopIfTrue="1" operator="equal">
      <formula>"QUOTE FOR ALL ITEMS"</formula>
    </cfRule>
  </conditionalFormatting>
  <conditionalFormatting sqref="F20 F22">
    <cfRule type="cellIs" dxfId="11" priority="11" operator="equal">
      <formula>"Enter H/W Component Value(Less Than Total Quote of Sl No.1)"</formula>
    </cfRule>
    <cfRule type="cellIs" dxfId="10" priority="12" stopIfTrue="1" operator="equal">
      <formula>"QUOTE FOR ALL ITEMS"</formula>
    </cfRule>
  </conditionalFormatting>
  <conditionalFormatting sqref="E19:E21">
    <cfRule type="cellIs" dxfId="9" priority="10" stopIfTrue="1" operator="equal">
      <formula>#REF!</formula>
    </cfRule>
  </conditionalFormatting>
  <conditionalFormatting sqref="D7">
    <cfRule type="cellIs" dxfId="8" priority="9" stopIfTrue="1" operator="equal">
      <formula>#REF!</formula>
    </cfRule>
  </conditionalFormatting>
  <conditionalFormatting sqref="D8">
    <cfRule type="cellIs" dxfId="7" priority="6" stopIfTrue="1" operator="equal">
      <formula>#REF!</formula>
    </cfRule>
  </conditionalFormatting>
  <conditionalFormatting sqref="H7:H8 H10:H13">
    <cfRule type="containsText" dxfId="6" priority="4" operator="containsText" text="Total Not Matching">
      <formula>NOT(ISERROR(SEARCH("Total Not Matching",H7)))</formula>
    </cfRule>
  </conditionalFormatting>
  <conditionalFormatting sqref="H9">
    <cfRule type="containsText" dxfId="5" priority="2" operator="containsText" text="Total Not Matching">
      <formula>NOT(ISERROR(SEARCH("Total Not Matching",H9)))</formula>
    </cfRule>
  </conditionalFormatting>
  <conditionalFormatting sqref="D9:D15">
    <cfRule type="cellIs" dxfId="4" priority="1" stopIfTrue="1" operator="equal">
      <formula>#REF!</formula>
    </cfRule>
  </conditionalFormatting>
  <dataValidations count="1">
    <dataValidation type="whole" operator="greaterThan" allowBlank="1" showInputMessage="1" showErrorMessage="1" sqref="C14">
      <formula1>0</formula1>
    </dataValidation>
  </dataValidations>
  <pageMargins left="0.7" right="0.7" top="0.75" bottom="0.75" header="0.3" footer="0.3"/>
  <pageSetup scale="4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
  <sheetViews>
    <sheetView topLeftCell="A4" zoomScaleNormal="100" workbookViewId="0">
      <selection activeCell="F18" sqref="F18"/>
    </sheetView>
  </sheetViews>
  <sheetFormatPr defaultRowHeight="14.25" x14ac:dyDescent="0.25"/>
  <cols>
    <col min="1" max="1" width="9" style="7" customWidth="1"/>
    <col min="2" max="2" width="53.7109375" style="7" customWidth="1"/>
    <col min="3" max="3" width="9.140625" style="7"/>
    <col min="4" max="5" width="21.140625" style="7" customWidth="1"/>
    <col min="6" max="6" width="31.5703125" style="7" customWidth="1"/>
    <col min="7" max="7" width="5.140625" style="7" customWidth="1"/>
    <col min="8" max="8" width="2.5703125" style="7" customWidth="1"/>
    <col min="9" max="9" width="1.28515625" style="85" customWidth="1"/>
    <col min="10" max="10" width="2.28515625" style="7" customWidth="1"/>
    <col min="11" max="17" width="9.5703125" style="7" bestFit="1" customWidth="1"/>
    <col min="18" max="16384" width="9.140625" style="7"/>
  </cols>
  <sheetData>
    <row r="1" spans="1:17" ht="21.75" customHeight="1" x14ac:dyDescent="0.25">
      <c r="A1" s="113" t="str">
        <f>Start!$B$2</f>
        <v>Revised Commercial Annexure-II</v>
      </c>
      <c r="B1" s="114"/>
      <c r="C1" s="114"/>
      <c r="D1" s="114"/>
      <c r="E1" s="114"/>
      <c r="F1" s="115"/>
    </row>
    <row r="2" spans="1:17" ht="26.25" customHeight="1" x14ac:dyDescent="0.25">
      <c r="A2" s="108" t="s">
        <v>20</v>
      </c>
      <c r="B2" s="108"/>
      <c r="C2" s="108"/>
      <c r="D2" s="108"/>
      <c r="E2" s="108"/>
      <c r="F2" s="108"/>
      <c r="G2" s="11"/>
    </row>
    <row r="3" spans="1:17" ht="24.75" customHeight="1" x14ac:dyDescent="0.25">
      <c r="A3" s="116" t="str">
        <f>Start!$B$5</f>
        <v>Ref: LIC/CO/IT-BPR/HW/CO-CLOUD/2023-24/01 Dated: 14/03/2024</v>
      </c>
      <c r="B3" s="116"/>
      <c r="C3" s="116"/>
      <c r="D3" s="116"/>
      <c r="E3" s="116"/>
      <c r="F3" s="116"/>
      <c r="G3" s="17"/>
    </row>
    <row r="4" spans="1:17" x14ac:dyDescent="0.25">
      <c r="A4" s="28"/>
      <c r="B4" s="28"/>
      <c r="C4" s="28"/>
      <c r="D4" s="28"/>
      <c r="E4" s="28"/>
      <c r="F4" s="28"/>
      <c r="G4" s="9"/>
    </row>
    <row r="5" spans="1:17" x14ac:dyDescent="0.25">
      <c r="A5" s="73" t="s">
        <v>0</v>
      </c>
      <c r="B5" s="117">
        <f>Start!$D$7</f>
        <v>0</v>
      </c>
      <c r="C5" s="117"/>
      <c r="D5" s="117"/>
      <c r="E5" s="117"/>
      <c r="F5" s="117"/>
      <c r="G5" s="9"/>
    </row>
    <row r="6" spans="1:17" x14ac:dyDescent="0.25">
      <c r="A6" s="118" t="s">
        <v>52</v>
      </c>
      <c r="B6" s="118"/>
      <c r="C6" s="118"/>
      <c r="D6" s="118"/>
      <c r="E6" s="118"/>
      <c r="F6" s="118"/>
    </row>
    <row r="7" spans="1:17" x14ac:dyDescent="0.25">
      <c r="A7" s="28"/>
      <c r="B7" s="28"/>
      <c r="C7" s="28"/>
      <c r="D7" s="28"/>
      <c r="E7" s="28"/>
      <c r="F7" s="28"/>
    </row>
    <row r="8" spans="1:17" x14ac:dyDescent="0.25">
      <c r="A8" s="28"/>
      <c r="B8" s="28"/>
      <c r="C8" s="28"/>
      <c r="D8" s="28"/>
      <c r="E8" s="28"/>
      <c r="F8" s="28"/>
      <c r="K8" s="86" t="s">
        <v>62</v>
      </c>
      <c r="L8" s="86" t="s">
        <v>63</v>
      </c>
      <c r="M8" s="86" t="s">
        <v>64</v>
      </c>
      <c r="N8" s="86" t="s">
        <v>65</v>
      </c>
      <c r="O8" s="86" t="s">
        <v>66</v>
      </c>
      <c r="P8" s="86" t="s">
        <v>67</v>
      </c>
      <c r="Q8" s="86" t="s">
        <v>68</v>
      </c>
    </row>
    <row r="9" spans="1:17" ht="42.75" x14ac:dyDescent="0.25">
      <c r="A9" s="38" t="s">
        <v>11</v>
      </c>
      <c r="B9" s="38" t="s">
        <v>12</v>
      </c>
      <c r="C9" s="71" t="s">
        <v>22</v>
      </c>
      <c r="D9" s="71" t="s">
        <v>77</v>
      </c>
      <c r="E9" s="94" t="s">
        <v>78</v>
      </c>
      <c r="F9" s="94" t="s">
        <v>80</v>
      </c>
      <c r="K9" s="28">
        <v>1</v>
      </c>
      <c r="L9" s="28">
        <v>2</v>
      </c>
      <c r="M9" s="28">
        <v>3</v>
      </c>
      <c r="N9" s="28">
        <v>4</v>
      </c>
      <c r="O9" s="28">
        <v>5</v>
      </c>
      <c r="P9" s="28">
        <v>6</v>
      </c>
      <c r="Q9" s="28">
        <v>7</v>
      </c>
    </row>
    <row r="10" spans="1:17" ht="24.75" customHeight="1" x14ac:dyDescent="0.25">
      <c r="A10" s="28">
        <v>1</v>
      </c>
      <c r="B10" s="67" t="s">
        <v>49</v>
      </c>
      <c r="C10" s="28">
        <v>2</v>
      </c>
      <c r="D10" s="61"/>
      <c r="E10" s="67">
        <f>C10*D10*7</f>
        <v>0</v>
      </c>
      <c r="F10" s="51" t="str">
        <f>IF(AND(ISNUMBER(D10),D10&gt;0),SUM(K10:Q10),"NOT QUOTED")</f>
        <v>NOT QUOTED</v>
      </c>
      <c r="I10" s="85">
        <f>IF(D10&gt;0,"",1)</f>
        <v>1</v>
      </c>
      <c r="K10" s="28">
        <f>ROUND(($D10*$C10)/POWER((1+0.08),K$9),0)</f>
        <v>0</v>
      </c>
      <c r="L10" s="28">
        <f>ROUND(($D10*$C10)/POWER((1+0.08),L$9),0)</f>
        <v>0</v>
      </c>
      <c r="M10" s="28">
        <f t="shared" ref="M10:Q10" si="0">ROUND(($D10*$C10)/POWER((1+0.08),M$9),0)</f>
        <v>0</v>
      </c>
      <c r="N10" s="28">
        <f t="shared" si="0"/>
        <v>0</v>
      </c>
      <c r="O10" s="28">
        <f t="shared" si="0"/>
        <v>0</v>
      </c>
      <c r="P10" s="28">
        <f t="shared" si="0"/>
        <v>0</v>
      </c>
      <c r="Q10" s="28">
        <f t="shared" si="0"/>
        <v>0</v>
      </c>
    </row>
    <row r="11" spans="1:17" ht="36.75" customHeight="1" x14ac:dyDescent="0.25">
      <c r="A11" s="28"/>
      <c r="B11" s="67"/>
      <c r="C11" s="28"/>
      <c r="D11" s="94" t="s">
        <v>79</v>
      </c>
      <c r="E11" s="94" t="s">
        <v>7</v>
      </c>
      <c r="F11" s="28"/>
      <c r="K11" s="9"/>
      <c r="L11" s="9"/>
      <c r="M11" s="9"/>
      <c r="N11" s="9"/>
      <c r="O11" s="9"/>
      <c r="P11" s="9"/>
      <c r="Q11" s="9"/>
    </row>
    <row r="12" spans="1:17" ht="24.75" customHeight="1" x14ac:dyDescent="0.25">
      <c r="A12" s="28">
        <v>2</v>
      </c>
      <c r="B12" s="28" t="s">
        <v>34</v>
      </c>
      <c r="C12" s="28">
        <v>1</v>
      </c>
      <c r="D12" s="61"/>
      <c r="E12" s="67">
        <f>D12</f>
        <v>0</v>
      </c>
      <c r="F12" s="51" t="str">
        <f>IF(AND(ISNUMBER(D12),D12&gt;0),C12*D12,"NOT QUOTED")</f>
        <v>NOT QUOTED</v>
      </c>
      <c r="I12" s="85">
        <f>IF(D12&gt;0,"",1)</f>
        <v>1</v>
      </c>
    </row>
    <row r="13" spans="1:17" ht="24.75" customHeight="1" x14ac:dyDescent="0.25">
      <c r="A13" s="28">
        <v>3</v>
      </c>
      <c r="B13" s="28" t="s">
        <v>50</v>
      </c>
      <c r="C13" s="28">
        <v>1</v>
      </c>
      <c r="D13" s="61"/>
      <c r="E13" s="67">
        <f>D13</f>
        <v>0</v>
      </c>
      <c r="F13" s="51" t="str">
        <f>IF(AND(ISNUMBER(D13),D13&gt;0),C13*D13,"NOT QUOTED")</f>
        <v>NOT QUOTED</v>
      </c>
      <c r="I13" s="85">
        <f>IF(D13&gt;0,"",1)</f>
        <v>1</v>
      </c>
    </row>
    <row r="14" spans="1:17" ht="24.75" customHeight="1" x14ac:dyDescent="0.25">
      <c r="A14" s="119" t="s">
        <v>7</v>
      </c>
      <c r="B14" s="119"/>
      <c r="C14" s="119"/>
      <c r="D14" s="119"/>
      <c r="E14" s="96">
        <f>SUM(E10:E13)</f>
        <v>0</v>
      </c>
      <c r="F14" s="50" t="str">
        <f>IF(I14=0,SUM(F10:F13),"QUOTE FOR ALL ITEMS")</f>
        <v>QUOTE FOR ALL ITEMS</v>
      </c>
      <c r="I14" s="85">
        <f>SUM(I10:I13)</f>
        <v>3</v>
      </c>
    </row>
    <row r="17" spans="1:5" x14ac:dyDescent="0.25">
      <c r="A17" s="31" t="s">
        <v>8</v>
      </c>
      <c r="B17" s="32"/>
      <c r="C17" s="32"/>
      <c r="D17" s="32"/>
      <c r="E17" s="32"/>
    </row>
    <row r="18" spans="1:5" x14ac:dyDescent="0.25">
      <c r="A18" s="41"/>
      <c r="B18" s="41"/>
      <c r="C18" s="35"/>
      <c r="D18" s="35"/>
      <c r="E18" s="35"/>
    </row>
    <row r="19" spans="1:5" x14ac:dyDescent="0.25">
      <c r="A19" s="33"/>
      <c r="B19" s="34"/>
      <c r="C19" s="35"/>
      <c r="D19" s="35"/>
      <c r="E19" s="35"/>
    </row>
    <row r="20" spans="1:5" x14ac:dyDescent="0.25">
      <c r="A20" s="37" t="s">
        <v>10</v>
      </c>
      <c r="B20" s="66">
        <f ca="1">NOW()</f>
        <v>45422.441222569447</v>
      </c>
      <c r="C20" s="35"/>
      <c r="D20" s="35"/>
      <c r="E20" s="35"/>
    </row>
    <row r="21" spans="1:5" x14ac:dyDescent="0.25">
      <c r="A21" s="36"/>
      <c r="D21" s="41" t="s">
        <v>9</v>
      </c>
      <c r="E21" s="41"/>
    </row>
  </sheetData>
  <sheetProtection password="AB2B" sheet="1" objects="1" scenarios="1"/>
  <mergeCells count="6">
    <mergeCell ref="A14:D14"/>
    <mergeCell ref="A1:F1"/>
    <mergeCell ref="A2:F2"/>
    <mergeCell ref="A3:F3"/>
    <mergeCell ref="B5:F5"/>
    <mergeCell ref="A6:F6"/>
  </mergeCells>
  <conditionalFormatting sqref="F14">
    <cfRule type="cellIs" dxfId="3" priority="1" stopIfTrue="1" operator="equal">
      <formula>"QUOTE FOR ALL ITEMS"</formula>
    </cfRule>
  </conditionalFormatting>
  <pageMargins left="0.7" right="0.7" top="0.75" bottom="0.75" header="0.3" footer="0.3"/>
  <pageSetup scale="6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topLeftCell="A4" zoomScaleNormal="100" workbookViewId="0">
      <selection activeCell="D10" sqref="D10:D15"/>
    </sheetView>
  </sheetViews>
  <sheetFormatPr defaultRowHeight="14.25" x14ac:dyDescent="0.25"/>
  <cols>
    <col min="1" max="1" width="9.85546875" style="7" customWidth="1"/>
    <col min="2" max="2" width="58.28515625" style="7" customWidth="1"/>
    <col min="3" max="3" width="12.28515625" style="7" customWidth="1"/>
    <col min="4" max="4" width="16.140625" style="7" customWidth="1"/>
    <col min="5" max="5" width="26.7109375" style="7" customWidth="1"/>
    <col min="6" max="12" width="9.140625" style="7"/>
    <col min="13" max="13" width="7.42578125" style="7" hidden="1" customWidth="1"/>
    <col min="14" max="16384" width="9.140625" style="7"/>
  </cols>
  <sheetData>
    <row r="1" spans="1:13" x14ac:dyDescent="0.25">
      <c r="A1" s="120" t="str">
        <f>Start!$B$2</f>
        <v>Revised Commercial Annexure-II</v>
      </c>
      <c r="B1" s="120"/>
      <c r="C1" s="120"/>
      <c r="D1" s="120"/>
      <c r="E1" s="120"/>
    </row>
    <row r="2" spans="1:13" ht="15" customHeight="1" x14ac:dyDescent="0.25">
      <c r="A2" s="108" t="s">
        <v>20</v>
      </c>
      <c r="B2" s="108"/>
      <c r="C2" s="108"/>
      <c r="D2" s="108"/>
      <c r="E2" s="108"/>
      <c r="F2" s="11"/>
    </row>
    <row r="3" spans="1:13" ht="15" customHeight="1" x14ac:dyDescent="0.25">
      <c r="A3" s="116" t="str">
        <f>Start!$B$5</f>
        <v>Ref: LIC/CO/IT-BPR/HW/CO-CLOUD/2023-24/01 Dated: 14/03/2024</v>
      </c>
      <c r="B3" s="116"/>
      <c r="C3" s="116"/>
      <c r="D3" s="116"/>
      <c r="E3" s="116"/>
      <c r="F3" s="17"/>
    </row>
    <row r="4" spans="1:13" x14ac:dyDescent="0.25">
      <c r="A4" s="28"/>
      <c r="B4" s="28"/>
      <c r="C4" s="28"/>
      <c r="D4" s="28"/>
      <c r="E4" s="28"/>
      <c r="F4" s="9"/>
    </row>
    <row r="5" spans="1:13" x14ac:dyDescent="0.25">
      <c r="A5" s="73" t="s">
        <v>0</v>
      </c>
      <c r="B5" s="117">
        <f>Start!$D$7</f>
        <v>0</v>
      </c>
      <c r="C5" s="117"/>
      <c r="D5" s="117"/>
      <c r="E5" s="117"/>
      <c r="F5" s="9"/>
    </row>
    <row r="6" spans="1:13" x14ac:dyDescent="0.25">
      <c r="A6" s="118" t="s">
        <v>18</v>
      </c>
      <c r="B6" s="118"/>
      <c r="C6" s="118"/>
      <c r="D6" s="118"/>
      <c r="E6" s="118"/>
    </row>
    <row r="7" spans="1:13" x14ac:dyDescent="0.25">
      <c r="A7" s="28"/>
      <c r="B7" s="28"/>
      <c r="C7" s="28"/>
      <c r="D7" s="28"/>
      <c r="E7" s="28"/>
    </row>
    <row r="8" spans="1:13" x14ac:dyDescent="0.25">
      <c r="A8" s="28"/>
      <c r="B8" s="28"/>
      <c r="C8" s="28"/>
      <c r="D8" s="28"/>
      <c r="E8" s="28"/>
    </row>
    <row r="9" spans="1:13" x14ac:dyDescent="0.25">
      <c r="A9" s="38" t="s">
        <v>11</v>
      </c>
      <c r="B9" s="38" t="s">
        <v>12</v>
      </c>
      <c r="C9" s="38" t="s">
        <v>13</v>
      </c>
      <c r="D9" s="39" t="s">
        <v>19</v>
      </c>
      <c r="E9" s="40" t="s">
        <v>7</v>
      </c>
    </row>
    <row r="10" spans="1:13" ht="35.25" customHeight="1" x14ac:dyDescent="0.25">
      <c r="A10" s="42">
        <v>1</v>
      </c>
      <c r="B10" s="43" t="s">
        <v>53</v>
      </c>
      <c r="C10" s="61"/>
      <c r="D10" s="61"/>
      <c r="E10" s="51" t="str">
        <f t="shared" ref="E10:E15" si="0">IF(AND(ISNUMBER(D10),D10&gt;0),C10*D10,"NOT QUOTED")</f>
        <v>NOT QUOTED</v>
      </c>
      <c r="M10" s="26">
        <f t="shared" ref="M10:M14" si="1">IF(ISNUMBER(E10),0,1)</f>
        <v>1</v>
      </c>
    </row>
    <row r="11" spans="1:13" ht="28.5" x14ac:dyDescent="0.25">
      <c r="A11" s="42">
        <v>2</v>
      </c>
      <c r="B11" s="43" t="s">
        <v>51</v>
      </c>
      <c r="C11" s="61"/>
      <c r="D11" s="61"/>
      <c r="E11" s="51" t="str">
        <f t="shared" si="0"/>
        <v>NOT QUOTED</v>
      </c>
      <c r="M11" s="26">
        <f t="shared" si="1"/>
        <v>1</v>
      </c>
    </row>
    <row r="12" spans="1:13" ht="32.25" customHeight="1" x14ac:dyDescent="0.25">
      <c r="A12" s="42">
        <v>3</v>
      </c>
      <c r="B12" s="43" t="s">
        <v>76</v>
      </c>
      <c r="C12" s="70">
        <v>1</v>
      </c>
      <c r="D12" s="61"/>
      <c r="E12" s="51" t="str">
        <f t="shared" si="0"/>
        <v>NOT QUOTED</v>
      </c>
      <c r="M12" s="26">
        <f t="shared" si="1"/>
        <v>1</v>
      </c>
    </row>
    <row r="13" spans="1:13" ht="32.25" customHeight="1" x14ac:dyDescent="0.25">
      <c r="A13" s="42">
        <v>4</v>
      </c>
      <c r="B13" s="43" t="s">
        <v>37</v>
      </c>
      <c r="C13" s="70">
        <v>1</v>
      </c>
      <c r="D13" s="61"/>
      <c r="E13" s="51" t="str">
        <f t="shared" si="0"/>
        <v>NOT QUOTED</v>
      </c>
      <c r="M13" s="26">
        <f t="shared" si="1"/>
        <v>1</v>
      </c>
    </row>
    <row r="14" spans="1:13" ht="30.75" customHeight="1" x14ac:dyDescent="0.25">
      <c r="A14" s="42">
        <v>5</v>
      </c>
      <c r="B14" s="43" t="s">
        <v>38</v>
      </c>
      <c r="C14" s="70">
        <v>1</v>
      </c>
      <c r="D14" s="61"/>
      <c r="E14" s="51" t="str">
        <f t="shared" si="0"/>
        <v>NOT QUOTED</v>
      </c>
      <c r="M14" s="26">
        <f t="shared" si="1"/>
        <v>1</v>
      </c>
    </row>
    <row r="15" spans="1:13" ht="30.75" customHeight="1" x14ac:dyDescent="0.25">
      <c r="A15" s="42">
        <v>6</v>
      </c>
      <c r="B15" s="43" t="s">
        <v>75</v>
      </c>
      <c r="C15" s="70">
        <v>1</v>
      </c>
      <c r="D15" s="61"/>
      <c r="E15" s="51" t="str">
        <f t="shared" si="0"/>
        <v>NOT QUOTED</v>
      </c>
      <c r="M15" s="26">
        <f t="shared" ref="M15" si="2">IF(ISNUMBER(E15),0,1)</f>
        <v>1</v>
      </c>
    </row>
    <row r="16" spans="1:13" x14ac:dyDescent="0.25">
      <c r="A16" s="119" t="s">
        <v>7</v>
      </c>
      <c r="B16" s="119"/>
      <c r="C16" s="119"/>
      <c r="D16" s="119"/>
      <c r="E16" s="52" t="str">
        <f>IF(M16&gt;0,"QUOTE FOR ALL ITEMS",SUM(E10:E15))</f>
        <v>QUOTE FOR ALL ITEMS</v>
      </c>
      <c r="M16" s="7">
        <f>SUM(M10:M15)</f>
        <v>6</v>
      </c>
    </row>
    <row r="18" spans="1:4" x14ac:dyDescent="0.25">
      <c r="A18" s="87" t="s">
        <v>69</v>
      </c>
    </row>
    <row r="19" spans="1:4" x14ac:dyDescent="0.25">
      <c r="A19" s="87" t="s">
        <v>70</v>
      </c>
    </row>
    <row r="20" spans="1:4" x14ac:dyDescent="0.25">
      <c r="A20" s="87"/>
    </row>
    <row r="22" spans="1:4" x14ac:dyDescent="0.25">
      <c r="A22" s="31" t="s">
        <v>8</v>
      </c>
      <c r="B22" s="32"/>
      <c r="C22" s="32"/>
      <c r="D22" s="32"/>
    </row>
    <row r="23" spans="1:4" x14ac:dyDescent="0.25">
      <c r="A23" s="41"/>
      <c r="B23" s="41"/>
      <c r="C23" s="35"/>
      <c r="D23" s="35"/>
    </row>
    <row r="24" spans="1:4" x14ac:dyDescent="0.25">
      <c r="A24" s="33"/>
      <c r="B24" s="34"/>
      <c r="C24" s="35"/>
      <c r="D24" s="35"/>
    </row>
    <row r="25" spans="1:4" x14ac:dyDescent="0.25">
      <c r="A25" s="37" t="s">
        <v>10</v>
      </c>
      <c r="B25" s="66">
        <f ca="1">NOW()</f>
        <v>45422.441222569447</v>
      </c>
      <c r="C25" s="35"/>
      <c r="D25" s="35"/>
    </row>
    <row r="26" spans="1:4" x14ac:dyDescent="0.25">
      <c r="A26" s="36"/>
      <c r="D26" s="41" t="s">
        <v>9</v>
      </c>
    </row>
  </sheetData>
  <sheetProtection password="AB2B" sheet="1" objects="1" scenarios="1"/>
  <mergeCells count="6">
    <mergeCell ref="A16:D16"/>
    <mergeCell ref="A1:E1"/>
    <mergeCell ref="A2:E2"/>
    <mergeCell ref="A3:E3"/>
    <mergeCell ref="B5:E5"/>
    <mergeCell ref="A6:E6"/>
  </mergeCells>
  <conditionalFormatting sqref="E16">
    <cfRule type="cellIs" dxfId="2" priority="1" stopIfTrue="1" operator="equal">
      <formula>"QUOTE FOR ALL ITEMS"</formula>
    </cfRule>
  </conditionalFormatting>
  <pageMargins left="0.7" right="0.7" top="0.75" bottom="0.75" header="0.3" footer="0.3"/>
  <pageSetup scale="6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B4" zoomScaleNormal="100" workbookViewId="0">
      <selection activeCell="E18" sqref="E18"/>
    </sheetView>
  </sheetViews>
  <sheetFormatPr defaultRowHeight="14.25" x14ac:dyDescent="0.25"/>
  <cols>
    <col min="1" max="1" width="23.140625" style="7" customWidth="1"/>
    <col min="2" max="2" width="58.28515625" style="7" customWidth="1"/>
    <col min="3" max="3" width="9.140625" style="7"/>
    <col min="4" max="4" width="20" style="7" customWidth="1"/>
    <col min="5" max="6" width="27.85546875" style="7" customWidth="1"/>
    <col min="7" max="7" width="35.28515625" style="7" customWidth="1"/>
    <col min="8" max="8" width="27" style="7" hidden="1" customWidth="1"/>
    <col min="9" max="9" width="11" style="7" hidden="1" customWidth="1"/>
    <col min="10" max="10" width="10.85546875" style="7" hidden="1" customWidth="1"/>
    <col min="11" max="14" width="9.140625" style="7"/>
    <col min="15" max="15" width="9.85546875" style="7" hidden="1" customWidth="1"/>
    <col min="16" max="257" width="9.140625" style="7"/>
    <col min="258" max="258" width="23.140625" style="7" customWidth="1"/>
    <col min="259" max="259" width="58.28515625" style="7" customWidth="1"/>
    <col min="260" max="260" width="9.140625" style="7"/>
    <col min="261" max="261" width="16.140625" style="7" customWidth="1"/>
    <col min="262" max="262" width="20.28515625" style="7" customWidth="1"/>
    <col min="263" max="263" width="28.140625" style="7" customWidth="1"/>
    <col min="264" max="270" width="9.140625" style="7"/>
    <col min="271" max="271" width="0" style="7" hidden="1" customWidth="1"/>
    <col min="272" max="513" width="9.140625" style="7"/>
    <col min="514" max="514" width="23.140625" style="7" customWidth="1"/>
    <col min="515" max="515" width="58.28515625" style="7" customWidth="1"/>
    <col min="516" max="516" width="9.140625" style="7"/>
    <col min="517" max="517" width="16.140625" style="7" customWidth="1"/>
    <col min="518" max="518" width="20.28515625" style="7" customWidth="1"/>
    <col min="519" max="519" width="28.140625" style="7" customWidth="1"/>
    <col min="520" max="526" width="9.140625" style="7"/>
    <col min="527" max="527" width="0" style="7" hidden="1" customWidth="1"/>
    <col min="528" max="769" width="9.140625" style="7"/>
    <col min="770" max="770" width="23.140625" style="7" customWidth="1"/>
    <col min="771" max="771" width="58.28515625" style="7" customWidth="1"/>
    <col min="772" max="772" width="9.140625" style="7"/>
    <col min="773" max="773" width="16.140625" style="7" customWidth="1"/>
    <col min="774" max="774" width="20.28515625" style="7" customWidth="1"/>
    <col min="775" max="775" width="28.140625" style="7" customWidth="1"/>
    <col min="776" max="782" width="9.140625" style="7"/>
    <col min="783" max="783" width="0" style="7" hidden="1" customWidth="1"/>
    <col min="784" max="1025" width="9.140625" style="7"/>
    <col min="1026" max="1026" width="23.140625" style="7" customWidth="1"/>
    <col min="1027" max="1027" width="58.28515625" style="7" customWidth="1"/>
    <col min="1028" max="1028" width="9.140625" style="7"/>
    <col min="1029" max="1029" width="16.140625" style="7" customWidth="1"/>
    <col min="1030" max="1030" width="20.28515625" style="7" customWidth="1"/>
    <col min="1031" max="1031" width="28.140625" style="7" customWidth="1"/>
    <col min="1032" max="1038" width="9.140625" style="7"/>
    <col min="1039" max="1039" width="0" style="7" hidden="1" customWidth="1"/>
    <col min="1040" max="1281" width="9.140625" style="7"/>
    <col min="1282" max="1282" width="23.140625" style="7" customWidth="1"/>
    <col min="1283" max="1283" width="58.28515625" style="7" customWidth="1"/>
    <col min="1284" max="1284" width="9.140625" style="7"/>
    <col min="1285" max="1285" width="16.140625" style="7" customWidth="1"/>
    <col min="1286" max="1286" width="20.28515625" style="7" customWidth="1"/>
    <col min="1287" max="1287" width="28.140625" style="7" customWidth="1"/>
    <col min="1288" max="1294" width="9.140625" style="7"/>
    <col min="1295" max="1295" width="0" style="7" hidden="1" customWidth="1"/>
    <col min="1296" max="1537" width="9.140625" style="7"/>
    <col min="1538" max="1538" width="23.140625" style="7" customWidth="1"/>
    <col min="1539" max="1539" width="58.28515625" style="7" customWidth="1"/>
    <col min="1540" max="1540" width="9.140625" style="7"/>
    <col min="1541" max="1541" width="16.140625" style="7" customWidth="1"/>
    <col min="1542" max="1542" width="20.28515625" style="7" customWidth="1"/>
    <col min="1543" max="1543" width="28.140625" style="7" customWidth="1"/>
    <col min="1544" max="1550" width="9.140625" style="7"/>
    <col min="1551" max="1551" width="0" style="7" hidden="1" customWidth="1"/>
    <col min="1552" max="1793" width="9.140625" style="7"/>
    <col min="1794" max="1794" width="23.140625" style="7" customWidth="1"/>
    <col min="1795" max="1795" width="58.28515625" style="7" customWidth="1"/>
    <col min="1796" max="1796" width="9.140625" style="7"/>
    <col min="1797" max="1797" width="16.140625" style="7" customWidth="1"/>
    <col min="1798" max="1798" width="20.28515625" style="7" customWidth="1"/>
    <col min="1799" max="1799" width="28.140625" style="7" customWidth="1"/>
    <col min="1800" max="1806" width="9.140625" style="7"/>
    <col min="1807" max="1807" width="0" style="7" hidden="1" customWidth="1"/>
    <col min="1808" max="2049" width="9.140625" style="7"/>
    <col min="2050" max="2050" width="23.140625" style="7" customWidth="1"/>
    <col min="2051" max="2051" width="58.28515625" style="7" customWidth="1"/>
    <col min="2052" max="2052" width="9.140625" style="7"/>
    <col min="2053" max="2053" width="16.140625" style="7" customWidth="1"/>
    <col min="2054" max="2054" width="20.28515625" style="7" customWidth="1"/>
    <col min="2055" max="2055" width="28.140625" style="7" customWidth="1"/>
    <col min="2056" max="2062" width="9.140625" style="7"/>
    <col min="2063" max="2063" width="0" style="7" hidden="1" customWidth="1"/>
    <col min="2064" max="2305" width="9.140625" style="7"/>
    <col min="2306" max="2306" width="23.140625" style="7" customWidth="1"/>
    <col min="2307" max="2307" width="58.28515625" style="7" customWidth="1"/>
    <col min="2308" max="2308" width="9.140625" style="7"/>
    <col min="2309" max="2309" width="16.140625" style="7" customWidth="1"/>
    <col min="2310" max="2310" width="20.28515625" style="7" customWidth="1"/>
    <col min="2311" max="2311" width="28.140625" style="7" customWidth="1"/>
    <col min="2312" max="2318" width="9.140625" style="7"/>
    <col min="2319" max="2319" width="0" style="7" hidden="1" customWidth="1"/>
    <col min="2320" max="2561" width="9.140625" style="7"/>
    <col min="2562" max="2562" width="23.140625" style="7" customWidth="1"/>
    <col min="2563" max="2563" width="58.28515625" style="7" customWidth="1"/>
    <col min="2564" max="2564" width="9.140625" style="7"/>
    <col min="2565" max="2565" width="16.140625" style="7" customWidth="1"/>
    <col min="2566" max="2566" width="20.28515625" style="7" customWidth="1"/>
    <col min="2567" max="2567" width="28.140625" style="7" customWidth="1"/>
    <col min="2568" max="2574" width="9.140625" style="7"/>
    <col min="2575" max="2575" width="0" style="7" hidden="1" customWidth="1"/>
    <col min="2576" max="2817" width="9.140625" style="7"/>
    <col min="2818" max="2818" width="23.140625" style="7" customWidth="1"/>
    <col min="2819" max="2819" width="58.28515625" style="7" customWidth="1"/>
    <col min="2820" max="2820" width="9.140625" style="7"/>
    <col min="2821" max="2821" width="16.140625" style="7" customWidth="1"/>
    <col min="2822" max="2822" width="20.28515625" style="7" customWidth="1"/>
    <col min="2823" max="2823" width="28.140625" style="7" customWidth="1"/>
    <col min="2824" max="2830" width="9.140625" style="7"/>
    <col min="2831" max="2831" width="0" style="7" hidden="1" customWidth="1"/>
    <col min="2832" max="3073" width="9.140625" style="7"/>
    <col min="3074" max="3074" width="23.140625" style="7" customWidth="1"/>
    <col min="3075" max="3075" width="58.28515625" style="7" customWidth="1"/>
    <col min="3076" max="3076" width="9.140625" style="7"/>
    <col min="3077" max="3077" width="16.140625" style="7" customWidth="1"/>
    <col min="3078" max="3078" width="20.28515625" style="7" customWidth="1"/>
    <col min="3079" max="3079" width="28.140625" style="7" customWidth="1"/>
    <col min="3080" max="3086" width="9.140625" style="7"/>
    <col min="3087" max="3087" width="0" style="7" hidden="1" customWidth="1"/>
    <col min="3088" max="3329" width="9.140625" style="7"/>
    <col min="3330" max="3330" width="23.140625" style="7" customWidth="1"/>
    <col min="3331" max="3331" width="58.28515625" style="7" customWidth="1"/>
    <col min="3332" max="3332" width="9.140625" style="7"/>
    <col min="3333" max="3333" width="16.140625" style="7" customWidth="1"/>
    <col min="3334" max="3334" width="20.28515625" style="7" customWidth="1"/>
    <col min="3335" max="3335" width="28.140625" style="7" customWidth="1"/>
    <col min="3336" max="3342" width="9.140625" style="7"/>
    <col min="3343" max="3343" width="0" style="7" hidden="1" customWidth="1"/>
    <col min="3344" max="3585" width="9.140625" style="7"/>
    <col min="3586" max="3586" width="23.140625" style="7" customWidth="1"/>
    <col min="3587" max="3587" width="58.28515625" style="7" customWidth="1"/>
    <col min="3588" max="3588" width="9.140625" style="7"/>
    <col min="3589" max="3589" width="16.140625" style="7" customWidth="1"/>
    <col min="3590" max="3590" width="20.28515625" style="7" customWidth="1"/>
    <col min="3591" max="3591" width="28.140625" style="7" customWidth="1"/>
    <col min="3592" max="3598" width="9.140625" style="7"/>
    <col min="3599" max="3599" width="0" style="7" hidden="1" customWidth="1"/>
    <col min="3600" max="3841" width="9.140625" style="7"/>
    <col min="3842" max="3842" width="23.140625" style="7" customWidth="1"/>
    <col min="3843" max="3843" width="58.28515625" style="7" customWidth="1"/>
    <col min="3844" max="3844" width="9.140625" style="7"/>
    <col min="3845" max="3845" width="16.140625" style="7" customWidth="1"/>
    <col min="3846" max="3846" width="20.28515625" style="7" customWidth="1"/>
    <col min="3847" max="3847" width="28.140625" style="7" customWidth="1"/>
    <col min="3848" max="3854" width="9.140625" style="7"/>
    <col min="3855" max="3855" width="0" style="7" hidden="1" customWidth="1"/>
    <col min="3856" max="4097" width="9.140625" style="7"/>
    <col min="4098" max="4098" width="23.140625" style="7" customWidth="1"/>
    <col min="4099" max="4099" width="58.28515625" style="7" customWidth="1"/>
    <col min="4100" max="4100" width="9.140625" style="7"/>
    <col min="4101" max="4101" width="16.140625" style="7" customWidth="1"/>
    <col min="4102" max="4102" width="20.28515625" style="7" customWidth="1"/>
    <col min="4103" max="4103" width="28.140625" style="7" customWidth="1"/>
    <col min="4104" max="4110" width="9.140625" style="7"/>
    <col min="4111" max="4111" width="0" style="7" hidden="1" customWidth="1"/>
    <col min="4112" max="4353" width="9.140625" style="7"/>
    <col min="4354" max="4354" width="23.140625" style="7" customWidth="1"/>
    <col min="4355" max="4355" width="58.28515625" style="7" customWidth="1"/>
    <col min="4356" max="4356" width="9.140625" style="7"/>
    <col min="4357" max="4357" width="16.140625" style="7" customWidth="1"/>
    <col min="4358" max="4358" width="20.28515625" style="7" customWidth="1"/>
    <col min="4359" max="4359" width="28.140625" style="7" customWidth="1"/>
    <col min="4360" max="4366" width="9.140625" style="7"/>
    <col min="4367" max="4367" width="0" style="7" hidden="1" customWidth="1"/>
    <col min="4368" max="4609" width="9.140625" style="7"/>
    <col min="4610" max="4610" width="23.140625" style="7" customWidth="1"/>
    <col min="4611" max="4611" width="58.28515625" style="7" customWidth="1"/>
    <col min="4612" max="4612" width="9.140625" style="7"/>
    <col min="4613" max="4613" width="16.140625" style="7" customWidth="1"/>
    <col min="4614" max="4614" width="20.28515625" style="7" customWidth="1"/>
    <col min="4615" max="4615" width="28.140625" style="7" customWidth="1"/>
    <col min="4616" max="4622" width="9.140625" style="7"/>
    <col min="4623" max="4623" width="0" style="7" hidden="1" customWidth="1"/>
    <col min="4624" max="4865" width="9.140625" style="7"/>
    <col min="4866" max="4866" width="23.140625" style="7" customWidth="1"/>
    <col min="4867" max="4867" width="58.28515625" style="7" customWidth="1"/>
    <col min="4868" max="4868" width="9.140625" style="7"/>
    <col min="4869" max="4869" width="16.140625" style="7" customWidth="1"/>
    <col min="4870" max="4870" width="20.28515625" style="7" customWidth="1"/>
    <col min="4871" max="4871" width="28.140625" style="7" customWidth="1"/>
    <col min="4872" max="4878" width="9.140625" style="7"/>
    <col min="4879" max="4879" width="0" style="7" hidden="1" customWidth="1"/>
    <col min="4880" max="5121" width="9.140625" style="7"/>
    <col min="5122" max="5122" width="23.140625" style="7" customWidth="1"/>
    <col min="5123" max="5123" width="58.28515625" style="7" customWidth="1"/>
    <col min="5124" max="5124" width="9.140625" style="7"/>
    <col min="5125" max="5125" width="16.140625" style="7" customWidth="1"/>
    <col min="5126" max="5126" width="20.28515625" style="7" customWidth="1"/>
    <col min="5127" max="5127" width="28.140625" style="7" customWidth="1"/>
    <col min="5128" max="5134" width="9.140625" style="7"/>
    <col min="5135" max="5135" width="0" style="7" hidden="1" customWidth="1"/>
    <col min="5136" max="5377" width="9.140625" style="7"/>
    <col min="5378" max="5378" width="23.140625" style="7" customWidth="1"/>
    <col min="5379" max="5379" width="58.28515625" style="7" customWidth="1"/>
    <col min="5380" max="5380" width="9.140625" style="7"/>
    <col min="5381" max="5381" width="16.140625" style="7" customWidth="1"/>
    <col min="5382" max="5382" width="20.28515625" style="7" customWidth="1"/>
    <col min="5383" max="5383" width="28.140625" style="7" customWidth="1"/>
    <col min="5384" max="5390" width="9.140625" style="7"/>
    <col min="5391" max="5391" width="0" style="7" hidden="1" customWidth="1"/>
    <col min="5392" max="5633" width="9.140625" style="7"/>
    <col min="5634" max="5634" width="23.140625" style="7" customWidth="1"/>
    <col min="5635" max="5635" width="58.28515625" style="7" customWidth="1"/>
    <col min="5636" max="5636" width="9.140625" style="7"/>
    <col min="5637" max="5637" width="16.140625" style="7" customWidth="1"/>
    <col min="5638" max="5638" width="20.28515625" style="7" customWidth="1"/>
    <col min="5639" max="5639" width="28.140625" style="7" customWidth="1"/>
    <col min="5640" max="5646" width="9.140625" style="7"/>
    <col min="5647" max="5647" width="0" style="7" hidden="1" customWidth="1"/>
    <col min="5648" max="5889" width="9.140625" style="7"/>
    <col min="5890" max="5890" width="23.140625" style="7" customWidth="1"/>
    <col min="5891" max="5891" width="58.28515625" style="7" customWidth="1"/>
    <col min="5892" max="5892" width="9.140625" style="7"/>
    <col min="5893" max="5893" width="16.140625" style="7" customWidth="1"/>
    <col min="5894" max="5894" width="20.28515625" style="7" customWidth="1"/>
    <col min="5895" max="5895" width="28.140625" style="7" customWidth="1"/>
    <col min="5896" max="5902" width="9.140625" style="7"/>
    <col min="5903" max="5903" width="0" style="7" hidden="1" customWidth="1"/>
    <col min="5904" max="6145" width="9.140625" style="7"/>
    <col min="6146" max="6146" width="23.140625" style="7" customWidth="1"/>
    <col min="6147" max="6147" width="58.28515625" style="7" customWidth="1"/>
    <col min="6148" max="6148" width="9.140625" style="7"/>
    <col min="6149" max="6149" width="16.140625" style="7" customWidth="1"/>
    <col min="6150" max="6150" width="20.28515625" style="7" customWidth="1"/>
    <col min="6151" max="6151" width="28.140625" style="7" customWidth="1"/>
    <col min="6152" max="6158" width="9.140625" style="7"/>
    <col min="6159" max="6159" width="0" style="7" hidden="1" customWidth="1"/>
    <col min="6160" max="6401" width="9.140625" style="7"/>
    <col min="6402" max="6402" width="23.140625" style="7" customWidth="1"/>
    <col min="6403" max="6403" width="58.28515625" style="7" customWidth="1"/>
    <col min="6404" max="6404" width="9.140625" style="7"/>
    <col min="6405" max="6405" width="16.140625" style="7" customWidth="1"/>
    <col min="6406" max="6406" width="20.28515625" style="7" customWidth="1"/>
    <col min="6407" max="6407" width="28.140625" style="7" customWidth="1"/>
    <col min="6408" max="6414" width="9.140625" style="7"/>
    <col min="6415" max="6415" width="0" style="7" hidden="1" customWidth="1"/>
    <col min="6416" max="6657" width="9.140625" style="7"/>
    <col min="6658" max="6658" width="23.140625" style="7" customWidth="1"/>
    <col min="6659" max="6659" width="58.28515625" style="7" customWidth="1"/>
    <col min="6660" max="6660" width="9.140625" style="7"/>
    <col min="6661" max="6661" width="16.140625" style="7" customWidth="1"/>
    <col min="6662" max="6662" width="20.28515625" style="7" customWidth="1"/>
    <col min="6663" max="6663" width="28.140625" style="7" customWidth="1"/>
    <col min="6664" max="6670" width="9.140625" style="7"/>
    <col min="6671" max="6671" width="0" style="7" hidden="1" customWidth="1"/>
    <col min="6672" max="6913" width="9.140625" style="7"/>
    <col min="6914" max="6914" width="23.140625" style="7" customWidth="1"/>
    <col min="6915" max="6915" width="58.28515625" style="7" customWidth="1"/>
    <col min="6916" max="6916" width="9.140625" style="7"/>
    <col min="6917" max="6917" width="16.140625" style="7" customWidth="1"/>
    <col min="6918" max="6918" width="20.28515625" style="7" customWidth="1"/>
    <col min="6919" max="6919" width="28.140625" style="7" customWidth="1"/>
    <col min="6920" max="6926" width="9.140625" style="7"/>
    <col min="6927" max="6927" width="0" style="7" hidden="1" customWidth="1"/>
    <col min="6928" max="7169" width="9.140625" style="7"/>
    <col min="7170" max="7170" width="23.140625" style="7" customWidth="1"/>
    <col min="7171" max="7171" width="58.28515625" style="7" customWidth="1"/>
    <col min="7172" max="7172" width="9.140625" style="7"/>
    <col min="7173" max="7173" width="16.140625" style="7" customWidth="1"/>
    <col min="7174" max="7174" width="20.28515625" style="7" customWidth="1"/>
    <col min="7175" max="7175" width="28.140625" style="7" customWidth="1"/>
    <col min="7176" max="7182" width="9.140625" style="7"/>
    <col min="7183" max="7183" width="0" style="7" hidden="1" customWidth="1"/>
    <col min="7184" max="7425" width="9.140625" style="7"/>
    <col min="7426" max="7426" width="23.140625" style="7" customWidth="1"/>
    <col min="7427" max="7427" width="58.28515625" style="7" customWidth="1"/>
    <col min="7428" max="7428" width="9.140625" style="7"/>
    <col min="7429" max="7429" width="16.140625" style="7" customWidth="1"/>
    <col min="7430" max="7430" width="20.28515625" style="7" customWidth="1"/>
    <col min="7431" max="7431" width="28.140625" style="7" customWidth="1"/>
    <col min="7432" max="7438" width="9.140625" style="7"/>
    <col min="7439" max="7439" width="0" style="7" hidden="1" customWidth="1"/>
    <col min="7440" max="7681" width="9.140625" style="7"/>
    <col min="7682" max="7682" width="23.140625" style="7" customWidth="1"/>
    <col min="7683" max="7683" width="58.28515625" style="7" customWidth="1"/>
    <col min="7684" max="7684" width="9.140625" style="7"/>
    <col min="7685" max="7685" width="16.140625" style="7" customWidth="1"/>
    <col min="7686" max="7686" width="20.28515625" style="7" customWidth="1"/>
    <col min="7687" max="7687" width="28.140625" style="7" customWidth="1"/>
    <col min="7688" max="7694" width="9.140625" style="7"/>
    <col min="7695" max="7695" width="0" style="7" hidden="1" customWidth="1"/>
    <col min="7696" max="7937" width="9.140625" style="7"/>
    <col min="7938" max="7938" width="23.140625" style="7" customWidth="1"/>
    <col min="7939" max="7939" width="58.28515625" style="7" customWidth="1"/>
    <col min="7940" max="7940" width="9.140625" style="7"/>
    <col min="7941" max="7941" width="16.140625" style="7" customWidth="1"/>
    <col min="7942" max="7942" width="20.28515625" style="7" customWidth="1"/>
    <col min="7943" max="7943" width="28.140625" style="7" customWidth="1"/>
    <col min="7944" max="7950" width="9.140625" style="7"/>
    <col min="7951" max="7951" width="0" style="7" hidden="1" customWidth="1"/>
    <col min="7952" max="8193" width="9.140625" style="7"/>
    <col min="8194" max="8194" width="23.140625" style="7" customWidth="1"/>
    <col min="8195" max="8195" width="58.28515625" style="7" customWidth="1"/>
    <col min="8196" max="8196" width="9.140625" style="7"/>
    <col min="8197" max="8197" width="16.140625" style="7" customWidth="1"/>
    <col min="8198" max="8198" width="20.28515625" style="7" customWidth="1"/>
    <col min="8199" max="8199" width="28.140625" style="7" customWidth="1"/>
    <col min="8200" max="8206" width="9.140625" style="7"/>
    <col min="8207" max="8207" width="0" style="7" hidden="1" customWidth="1"/>
    <col min="8208" max="8449" width="9.140625" style="7"/>
    <col min="8450" max="8450" width="23.140625" style="7" customWidth="1"/>
    <col min="8451" max="8451" width="58.28515625" style="7" customWidth="1"/>
    <col min="8452" max="8452" width="9.140625" style="7"/>
    <col min="8453" max="8453" width="16.140625" style="7" customWidth="1"/>
    <col min="8454" max="8454" width="20.28515625" style="7" customWidth="1"/>
    <col min="8455" max="8455" width="28.140625" style="7" customWidth="1"/>
    <col min="8456" max="8462" width="9.140625" style="7"/>
    <col min="8463" max="8463" width="0" style="7" hidden="1" customWidth="1"/>
    <col min="8464" max="8705" width="9.140625" style="7"/>
    <col min="8706" max="8706" width="23.140625" style="7" customWidth="1"/>
    <col min="8707" max="8707" width="58.28515625" style="7" customWidth="1"/>
    <col min="8708" max="8708" width="9.140625" style="7"/>
    <col min="8709" max="8709" width="16.140625" style="7" customWidth="1"/>
    <col min="8710" max="8710" width="20.28515625" style="7" customWidth="1"/>
    <col min="8711" max="8711" width="28.140625" style="7" customWidth="1"/>
    <col min="8712" max="8718" width="9.140625" style="7"/>
    <col min="8719" max="8719" width="0" style="7" hidden="1" customWidth="1"/>
    <col min="8720" max="8961" width="9.140625" style="7"/>
    <col min="8962" max="8962" width="23.140625" style="7" customWidth="1"/>
    <col min="8963" max="8963" width="58.28515625" style="7" customWidth="1"/>
    <col min="8964" max="8964" width="9.140625" style="7"/>
    <col min="8965" max="8965" width="16.140625" style="7" customWidth="1"/>
    <col min="8966" max="8966" width="20.28515625" style="7" customWidth="1"/>
    <col min="8967" max="8967" width="28.140625" style="7" customWidth="1"/>
    <col min="8968" max="8974" width="9.140625" style="7"/>
    <col min="8975" max="8975" width="0" style="7" hidden="1" customWidth="1"/>
    <col min="8976" max="9217" width="9.140625" style="7"/>
    <col min="9218" max="9218" width="23.140625" style="7" customWidth="1"/>
    <col min="9219" max="9219" width="58.28515625" style="7" customWidth="1"/>
    <col min="9220" max="9220" width="9.140625" style="7"/>
    <col min="9221" max="9221" width="16.140625" style="7" customWidth="1"/>
    <col min="9222" max="9222" width="20.28515625" style="7" customWidth="1"/>
    <col min="9223" max="9223" width="28.140625" style="7" customWidth="1"/>
    <col min="9224" max="9230" width="9.140625" style="7"/>
    <col min="9231" max="9231" width="0" style="7" hidden="1" customWidth="1"/>
    <col min="9232" max="9473" width="9.140625" style="7"/>
    <col min="9474" max="9474" width="23.140625" style="7" customWidth="1"/>
    <col min="9475" max="9475" width="58.28515625" style="7" customWidth="1"/>
    <col min="9476" max="9476" width="9.140625" style="7"/>
    <col min="9477" max="9477" width="16.140625" style="7" customWidth="1"/>
    <col min="9478" max="9478" width="20.28515625" style="7" customWidth="1"/>
    <col min="9479" max="9479" width="28.140625" style="7" customWidth="1"/>
    <col min="9480" max="9486" width="9.140625" style="7"/>
    <col min="9487" max="9487" width="0" style="7" hidden="1" customWidth="1"/>
    <col min="9488" max="9729" width="9.140625" style="7"/>
    <col min="9730" max="9730" width="23.140625" style="7" customWidth="1"/>
    <col min="9731" max="9731" width="58.28515625" style="7" customWidth="1"/>
    <col min="9732" max="9732" width="9.140625" style="7"/>
    <col min="9733" max="9733" width="16.140625" style="7" customWidth="1"/>
    <col min="9734" max="9734" width="20.28515625" style="7" customWidth="1"/>
    <col min="9735" max="9735" width="28.140625" style="7" customWidth="1"/>
    <col min="9736" max="9742" width="9.140625" style="7"/>
    <col min="9743" max="9743" width="0" style="7" hidden="1" customWidth="1"/>
    <col min="9744" max="9985" width="9.140625" style="7"/>
    <col min="9986" max="9986" width="23.140625" style="7" customWidth="1"/>
    <col min="9987" max="9987" width="58.28515625" style="7" customWidth="1"/>
    <col min="9988" max="9988" width="9.140625" style="7"/>
    <col min="9989" max="9989" width="16.140625" style="7" customWidth="1"/>
    <col min="9990" max="9990" width="20.28515625" style="7" customWidth="1"/>
    <col min="9991" max="9991" width="28.140625" style="7" customWidth="1"/>
    <col min="9992" max="9998" width="9.140625" style="7"/>
    <col min="9999" max="9999" width="0" style="7" hidden="1" customWidth="1"/>
    <col min="10000" max="10241" width="9.140625" style="7"/>
    <col min="10242" max="10242" width="23.140625" style="7" customWidth="1"/>
    <col min="10243" max="10243" width="58.28515625" style="7" customWidth="1"/>
    <col min="10244" max="10244" width="9.140625" style="7"/>
    <col min="10245" max="10245" width="16.140625" style="7" customWidth="1"/>
    <col min="10246" max="10246" width="20.28515625" style="7" customWidth="1"/>
    <col min="10247" max="10247" width="28.140625" style="7" customWidth="1"/>
    <col min="10248" max="10254" width="9.140625" style="7"/>
    <col min="10255" max="10255" width="0" style="7" hidden="1" customWidth="1"/>
    <col min="10256" max="10497" width="9.140625" style="7"/>
    <col min="10498" max="10498" width="23.140625" style="7" customWidth="1"/>
    <col min="10499" max="10499" width="58.28515625" style="7" customWidth="1"/>
    <col min="10500" max="10500" width="9.140625" style="7"/>
    <col min="10501" max="10501" width="16.140625" style="7" customWidth="1"/>
    <col min="10502" max="10502" width="20.28515625" style="7" customWidth="1"/>
    <col min="10503" max="10503" width="28.140625" style="7" customWidth="1"/>
    <col min="10504" max="10510" width="9.140625" style="7"/>
    <col min="10511" max="10511" width="0" style="7" hidden="1" customWidth="1"/>
    <col min="10512" max="10753" width="9.140625" style="7"/>
    <col min="10754" max="10754" width="23.140625" style="7" customWidth="1"/>
    <col min="10755" max="10755" width="58.28515625" style="7" customWidth="1"/>
    <col min="10756" max="10756" width="9.140625" style="7"/>
    <col min="10757" max="10757" width="16.140625" style="7" customWidth="1"/>
    <col min="10758" max="10758" width="20.28515625" style="7" customWidth="1"/>
    <col min="10759" max="10759" width="28.140625" style="7" customWidth="1"/>
    <col min="10760" max="10766" width="9.140625" style="7"/>
    <col min="10767" max="10767" width="0" style="7" hidden="1" customWidth="1"/>
    <col min="10768" max="11009" width="9.140625" style="7"/>
    <col min="11010" max="11010" width="23.140625" style="7" customWidth="1"/>
    <col min="11011" max="11011" width="58.28515625" style="7" customWidth="1"/>
    <col min="11012" max="11012" width="9.140625" style="7"/>
    <col min="11013" max="11013" width="16.140625" style="7" customWidth="1"/>
    <col min="11014" max="11014" width="20.28515625" style="7" customWidth="1"/>
    <col min="11015" max="11015" width="28.140625" style="7" customWidth="1"/>
    <col min="11016" max="11022" width="9.140625" style="7"/>
    <col min="11023" max="11023" width="0" style="7" hidden="1" customWidth="1"/>
    <col min="11024" max="11265" width="9.140625" style="7"/>
    <col min="11266" max="11266" width="23.140625" style="7" customWidth="1"/>
    <col min="11267" max="11267" width="58.28515625" style="7" customWidth="1"/>
    <col min="11268" max="11268" width="9.140625" style="7"/>
    <col min="11269" max="11269" width="16.140625" style="7" customWidth="1"/>
    <col min="11270" max="11270" width="20.28515625" style="7" customWidth="1"/>
    <col min="11271" max="11271" width="28.140625" style="7" customWidth="1"/>
    <col min="11272" max="11278" width="9.140625" style="7"/>
    <col min="11279" max="11279" width="0" style="7" hidden="1" customWidth="1"/>
    <col min="11280" max="11521" width="9.140625" style="7"/>
    <col min="11522" max="11522" width="23.140625" style="7" customWidth="1"/>
    <col min="11523" max="11523" width="58.28515625" style="7" customWidth="1"/>
    <col min="11524" max="11524" width="9.140625" style="7"/>
    <col min="11525" max="11525" width="16.140625" style="7" customWidth="1"/>
    <col min="11526" max="11526" width="20.28515625" style="7" customWidth="1"/>
    <col min="11527" max="11527" width="28.140625" style="7" customWidth="1"/>
    <col min="11528" max="11534" width="9.140625" style="7"/>
    <col min="11535" max="11535" width="0" style="7" hidden="1" customWidth="1"/>
    <col min="11536" max="11777" width="9.140625" style="7"/>
    <col min="11778" max="11778" width="23.140625" style="7" customWidth="1"/>
    <col min="11779" max="11779" width="58.28515625" style="7" customWidth="1"/>
    <col min="11780" max="11780" width="9.140625" style="7"/>
    <col min="11781" max="11781" width="16.140625" style="7" customWidth="1"/>
    <col min="11782" max="11782" width="20.28515625" style="7" customWidth="1"/>
    <col min="11783" max="11783" width="28.140625" style="7" customWidth="1"/>
    <col min="11784" max="11790" width="9.140625" style="7"/>
    <col min="11791" max="11791" width="0" style="7" hidden="1" customWidth="1"/>
    <col min="11792" max="12033" width="9.140625" style="7"/>
    <col min="12034" max="12034" width="23.140625" style="7" customWidth="1"/>
    <col min="12035" max="12035" width="58.28515625" style="7" customWidth="1"/>
    <col min="12036" max="12036" width="9.140625" style="7"/>
    <col min="12037" max="12037" width="16.140625" style="7" customWidth="1"/>
    <col min="12038" max="12038" width="20.28515625" style="7" customWidth="1"/>
    <col min="12039" max="12039" width="28.140625" style="7" customWidth="1"/>
    <col min="12040" max="12046" width="9.140625" style="7"/>
    <col min="12047" max="12047" width="0" style="7" hidden="1" customWidth="1"/>
    <col min="12048" max="12289" width="9.140625" style="7"/>
    <col min="12290" max="12290" width="23.140625" style="7" customWidth="1"/>
    <col min="12291" max="12291" width="58.28515625" style="7" customWidth="1"/>
    <col min="12292" max="12292" width="9.140625" style="7"/>
    <col min="12293" max="12293" width="16.140625" style="7" customWidth="1"/>
    <col min="12294" max="12294" width="20.28515625" style="7" customWidth="1"/>
    <col min="12295" max="12295" width="28.140625" style="7" customWidth="1"/>
    <col min="12296" max="12302" width="9.140625" style="7"/>
    <col min="12303" max="12303" width="0" style="7" hidden="1" customWidth="1"/>
    <col min="12304" max="12545" width="9.140625" style="7"/>
    <col min="12546" max="12546" width="23.140625" style="7" customWidth="1"/>
    <col min="12547" max="12547" width="58.28515625" style="7" customWidth="1"/>
    <col min="12548" max="12548" width="9.140625" style="7"/>
    <col min="12549" max="12549" width="16.140625" style="7" customWidth="1"/>
    <col min="12550" max="12550" width="20.28515625" style="7" customWidth="1"/>
    <col min="12551" max="12551" width="28.140625" style="7" customWidth="1"/>
    <col min="12552" max="12558" width="9.140625" style="7"/>
    <col min="12559" max="12559" width="0" style="7" hidden="1" customWidth="1"/>
    <col min="12560" max="12801" width="9.140625" style="7"/>
    <col min="12802" max="12802" width="23.140625" style="7" customWidth="1"/>
    <col min="12803" max="12803" width="58.28515625" style="7" customWidth="1"/>
    <col min="12804" max="12804" width="9.140625" style="7"/>
    <col min="12805" max="12805" width="16.140625" style="7" customWidth="1"/>
    <col min="12806" max="12806" width="20.28515625" style="7" customWidth="1"/>
    <col min="12807" max="12807" width="28.140625" style="7" customWidth="1"/>
    <col min="12808" max="12814" width="9.140625" style="7"/>
    <col min="12815" max="12815" width="0" style="7" hidden="1" customWidth="1"/>
    <col min="12816" max="13057" width="9.140625" style="7"/>
    <col min="13058" max="13058" width="23.140625" style="7" customWidth="1"/>
    <col min="13059" max="13059" width="58.28515625" style="7" customWidth="1"/>
    <col min="13060" max="13060" width="9.140625" style="7"/>
    <col min="13061" max="13061" width="16.140625" style="7" customWidth="1"/>
    <col min="13062" max="13062" width="20.28515625" style="7" customWidth="1"/>
    <col min="13063" max="13063" width="28.140625" style="7" customWidth="1"/>
    <col min="13064" max="13070" width="9.140625" style="7"/>
    <col min="13071" max="13071" width="0" style="7" hidden="1" customWidth="1"/>
    <col min="13072" max="13313" width="9.140625" style="7"/>
    <col min="13314" max="13314" width="23.140625" style="7" customWidth="1"/>
    <col min="13315" max="13315" width="58.28515625" style="7" customWidth="1"/>
    <col min="13316" max="13316" width="9.140625" style="7"/>
    <col min="13317" max="13317" width="16.140625" style="7" customWidth="1"/>
    <col min="13318" max="13318" width="20.28515625" style="7" customWidth="1"/>
    <col min="13319" max="13319" width="28.140625" style="7" customWidth="1"/>
    <col min="13320" max="13326" width="9.140625" style="7"/>
    <col min="13327" max="13327" width="0" style="7" hidden="1" customWidth="1"/>
    <col min="13328" max="13569" width="9.140625" style="7"/>
    <col min="13570" max="13570" width="23.140625" style="7" customWidth="1"/>
    <col min="13571" max="13571" width="58.28515625" style="7" customWidth="1"/>
    <col min="13572" max="13572" width="9.140625" style="7"/>
    <col min="13573" max="13573" width="16.140625" style="7" customWidth="1"/>
    <col min="13574" max="13574" width="20.28515625" style="7" customWidth="1"/>
    <col min="13575" max="13575" width="28.140625" style="7" customWidth="1"/>
    <col min="13576" max="13582" width="9.140625" style="7"/>
    <col min="13583" max="13583" width="0" style="7" hidden="1" customWidth="1"/>
    <col min="13584" max="13825" width="9.140625" style="7"/>
    <col min="13826" max="13826" width="23.140625" style="7" customWidth="1"/>
    <col min="13827" max="13827" width="58.28515625" style="7" customWidth="1"/>
    <col min="13828" max="13828" width="9.140625" style="7"/>
    <col min="13829" max="13829" width="16.140625" style="7" customWidth="1"/>
    <col min="13830" max="13830" width="20.28515625" style="7" customWidth="1"/>
    <col min="13831" max="13831" width="28.140625" style="7" customWidth="1"/>
    <col min="13832" max="13838" width="9.140625" style="7"/>
    <col min="13839" max="13839" width="0" style="7" hidden="1" customWidth="1"/>
    <col min="13840" max="14081" width="9.140625" style="7"/>
    <col min="14082" max="14082" width="23.140625" style="7" customWidth="1"/>
    <col min="14083" max="14083" width="58.28515625" style="7" customWidth="1"/>
    <col min="14084" max="14084" width="9.140625" style="7"/>
    <col min="14085" max="14085" width="16.140625" style="7" customWidth="1"/>
    <col min="14086" max="14086" width="20.28515625" style="7" customWidth="1"/>
    <col min="14087" max="14087" width="28.140625" style="7" customWidth="1"/>
    <col min="14088" max="14094" width="9.140625" style="7"/>
    <col min="14095" max="14095" width="0" style="7" hidden="1" customWidth="1"/>
    <col min="14096" max="14337" width="9.140625" style="7"/>
    <col min="14338" max="14338" width="23.140625" style="7" customWidth="1"/>
    <col min="14339" max="14339" width="58.28515625" style="7" customWidth="1"/>
    <col min="14340" max="14340" width="9.140625" style="7"/>
    <col min="14341" max="14341" width="16.140625" style="7" customWidth="1"/>
    <col min="14342" max="14342" width="20.28515625" style="7" customWidth="1"/>
    <col min="14343" max="14343" width="28.140625" style="7" customWidth="1"/>
    <col min="14344" max="14350" width="9.140625" style="7"/>
    <col min="14351" max="14351" width="0" style="7" hidden="1" customWidth="1"/>
    <col min="14352" max="14593" width="9.140625" style="7"/>
    <col min="14594" max="14594" width="23.140625" style="7" customWidth="1"/>
    <col min="14595" max="14595" width="58.28515625" style="7" customWidth="1"/>
    <col min="14596" max="14596" width="9.140625" style="7"/>
    <col min="14597" max="14597" width="16.140625" style="7" customWidth="1"/>
    <col min="14598" max="14598" width="20.28515625" style="7" customWidth="1"/>
    <col min="14599" max="14599" width="28.140625" style="7" customWidth="1"/>
    <col min="14600" max="14606" width="9.140625" style="7"/>
    <col min="14607" max="14607" width="0" style="7" hidden="1" customWidth="1"/>
    <col min="14608" max="14849" width="9.140625" style="7"/>
    <col min="14850" max="14850" width="23.140625" style="7" customWidth="1"/>
    <col min="14851" max="14851" width="58.28515625" style="7" customWidth="1"/>
    <col min="14852" max="14852" width="9.140625" style="7"/>
    <col min="14853" max="14853" width="16.140625" style="7" customWidth="1"/>
    <col min="14854" max="14854" width="20.28515625" style="7" customWidth="1"/>
    <col min="14855" max="14855" width="28.140625" style="7" customWidth="1"/>
    <col min="14856" max="14862" width="9.140625" style="7"/>
    <col min="14863" max="14863" width="0" style="7" hidden="1" customWidth="1"/>
    <col min="14864" max="15105" width="9.140625" style="7"/>
    <col min="15106" max="15106" width="23.140625" style="7" customWidth="1"/>
    <col min="15107" max="15107" width="58.28515625" style="7" customWidth="1"/>
    <col min="15108" max="15108" width="9.140625" style="7"/>
    <col min="15109" max="15109" width="16.140625" style="7" customWidth="1"/>
    <col min="15110" max="15110" width="20.28515625" style="7" customWidth="1"/>
    <col min="15111" max="15111" width="28.140625" style="7" customWidth="1"/>
    <col min="15112" max="15118" width="9.140625" style="7"/>
    <col min="15119" max="15119" width="0" style="7" hidden="1" customWidth="1"/>
    <col min="15120" max="15361" width="9.140625" style="7"/>
    <col min="15362" max="15362" width="23.140625" style="7" customWidth="1"/>
    <col min="15363" max="15363" width="58.28515625" style="7" customWidth="1"/>
    <col min="15364" max="15364" width="9.140625" style="7"/>
    <col min="15365" max="15365" width="16.140625" style="7" customWidth="1"/>
    <col min="15366" max="15366" width="20.28515625" style="7" customWidth="1"/>
    <col min="15367" max="15367" width="28.140625" style="7" customWidth="1"/>
    <col min="15368" max="15374" width="9.140625" style="7"/>
    <col min="15375" max="15375" width="0" style="7" hidden="1" customWidth="1"/>
    <col min="15376" max="15617" width="9.140625" style="7"/>
    <col min="15618" max="15618" width="23.140625" style="7" customWidth="1"/>
    <col min="15619" max="15619" width="58.28515625" style="7" customWidth="1"/>
    <col min="15620" max="15620" width="9.140625" style="7"/>
    <col min="15621" max="15621" width="16.140625" style="7" customWidth="1"/>
    <col min="15622" max="15622" width="20.28515625" style="7" customWidth="1"/>
    <col min="15623" max="15623" width="28.140625" style="7" customWidth="1"/>
    <col min="15624" max="15630" width="9.140625" style="7"/>
    <col min="15631" max="15631" width="0" style="7" hidden="1" customWidth="1"/>
    <col min="15632" max="15873" width="9.140625" style="7"/>
    <col min="15874" max="15874" width="23.140625" style="7" customWidth="1"/>
    <col min="15875" max="15875" width="58.28515625" style="7" customWidth="1"/>
    <col min="15876" max="15876" width="9.140625" style="7"/>
    <col min="15877" max="15877" width="16.140625" style="7" customWidth="1"/>
    <col min="15878" max="15878" width="20.28515625" style="7" customWidth="1"/>
    <col min="15879" max="15879" width="28.140625" style="7" customWidth="1"/>
    <col min="15880" max="15886" width="9.140625" style="7"/>
    <col min="15887" max="15887" width="0" style="7" hidden="1" customWidth="1"/>
    <col min="15888" max="16129" width="9.140625" style="7"/>
    <col min="16130" max="16130" width="23.140625" style="7" customWidth="1"/>
    <col min="16131" max="16131" width="58.28515625" style="7" customWidth="1"/>
    <col min="16132" max="16132" width="9.140625" style="7"/>
    <col min="16133" max="16133" width="16.140625" style="7" customWidth="1"/>
    <col min="16134" max="16134" width="20.28515625" style="7" customWidth="1"/>
    <col min="16135" max="16135" width="28.140625" style="7" customWidth="1"/>
    <col min="16136" max="16142" width="9.140625" style="7"/>
    <col min="16143" max="16143" width="0" style="7" hidden="1" customWidth="1"/>
    <col min="16144" max="16384" width="9.140625" style="7"/>
  </cols>
  <sheetData>
    <row r="1" spans="1:15" x14ac:dyDescent="0.25">
      <c r="A1" s="120" t="str">
        <f>Start!$B$2</f>
        <v>Revised Commercial Annexure-II</v>
      </c>
      <c r="B1" s="120"/>
      <c r="C1" s="120"/>
      <c r="D1" s="120"/>
      <c r="E1" s="120"/>
      <c r="F1" s="120"/>
      <c r="G1" s="120"/>
    </row>
    <row r="2" spans="1:15" ht="15" customHeight="1" x14ac:dyDescent="0.25">
      <c r="A2" s="108" t="s">
        <v>20</v>
      </c>
      <c r="B2" s="108"/>
      <c r="C2" s="108"/>
      <c r="D2" s="108"/>
      <c r="E2" s="108"/>
      <c r="F2" s="99"/>
      <c r="G2" s="48"/>
      <c r="H2" s="11"/>
    </row>
    <row r="3" spans="1:15" ht="15" customHeight="1" x14ac:dyDescent="0.25">
      <c r="A3" s="116" t="str">
        <f>Start!B5</f>
        <v>Ref: LIC/CO/IT-BPR/HW/CO-CLOUD/2023-24/01 Dated: 14/03/2024</v>
      </c>
      <c r="B3" s="116"/>
      <c r="C3" s="116"/>
      <c r="D3" s="116"/>
      <c r="E3" s="116"/>
      <c r="F3" s="95"/>
      <c r="G3" s="49"/>
      <c r="H3" s="17"/>
    </row>
    <row r="4" spans="1:15" x14ac:dyDescent="0.25">
      <c r="A4" s="28"/>
      <c r="B4" s="28"/>
      <c r="C4" s="28"/>
      <c r="D4" s="28"/>
      <c r="E4" s="28"/>
      <c r="F4" s="28"/>
      <c r="G4" s="28"/>
      <c r="H4" s="9"/>
    </row>
    <row r="5" spans="1:15" x14ac:dyDescent="0.25">
      <c r="A5" s="73" t="s">
        <v>0</v>
      </c>
      <c r="B5" s="117">
        <f>Start!$D$7</f>
        <v>0</v>
      </c>
      <c r="C5" s="117"/>
      <c r="D5" s="117"/>
      <c r="E5" s="117"/>
      <c r="F5" s="117"/>
      <c r="G5" s="117"/>
      <c r="H5" s="9"/>
    </row>
    <row r="6" spans="1:15" x14ac:dyDescent="0.25">
      <c r="A6" s="118" t="s">
        <v>32</v>
      </c>
      <c r="B6" s="118"/>
      <c r="C6" s="118"/>
      <c r="D6" s="118"/>
      <c r="E6" s="118"/>
      <c r="F6" s="118"/>
      <c r="G6" s="118"/>
    </row>
    <row r="7" spans="1:15" x14ac:dyDescent="0.25">
      <c r="A7" s="28"/>
      <c r="B7" s="28"/>
      <c r="C7" s="28"/>
      <c r="D7" s="28"/>
      <c r="E7" s="28"/>
      <c r="F7" s="28"/>
      <c r="G7" s="28"/>
    </row>
    <row r="8" spans="1:15" x14ac:dyDescent="0.25">
      <c r="A8" s="28"/>
      <c r="B8" s="28"/>
      <c r="C8" s="28"/>
      <c r="D8" s="28"/>
      <c r="E8" s="28"/>
      <c r="F8" s="28"/>
      <c r="G8" s="28"/>
    </row>
    <row r="9" spans="1:15" ht="78" customHeight="1" x14ac:dyDescent="0.25">
      <c r="A9" s="38" t="s">
        <v>11</v>
      </c>
      <c r="B9" s="38" t="s">
        <v>12</v>
      </c>
      <c r="C9" s="38" t="s">
        <v>13</v>
      </c>
      <c r="D9" s="71" t="s">
        <v>21</v>
      </c>
      <c r="E9" s="71" t="s">
        <v>81</v>
      </c>
      <c r="F9" s="94" t="s">
        <v>82</v>
      </c>
      <c r="G9" s="71" t="s">
        <v>56</v>
      </c>
    </row>
    <row r="10" spans="1:15" ht="27" customHeight="1" x14ac:dyDescent="0.25">
      <c r="A10" s="42">
        <v>1</v>
      </c>
      <c r="B10" s="43" t="s">
        <v>54</v>
      </c>
      <c r="C10" s="28">
        <v>1</v>
      </c>
      <c r="D10" s="57"/>
      <c r="E10" s="74" t="str">
        <f>'Part-I'!$E$19</f>
        <v/>
      </c>
      <c r="F10" s="74" t="e">
        <f>2*E10*D10%</f>
        <v>#VALUE!</v>
      </c>
      <c r="G10" s="51" t="e">
        <f>I10+J10</f>
        <v>#VALUE!</v>
      </c>
      <c r="H10" s="7" t="e">
        <f>E10*D10%*2</f>
        <v>#VALUE!</v>
      </c>
      <c r="I10" s="7" t="e">
        <f>ROUND((E10*D10%)/POWER((1+0.08),6),0)</f>
        <v>#VALUE!</v>
      </c>
      <c r="J10" s="7" t="e">
        <f>ROUND((E10*D10%)/POWER((1+0.08),7),0)</f>
        <v>#VALUE!</v>
      </c>
      <c r="O10" s="26">
        <f>IF(ISNUMBER(G10),0,1)</f>
        <v>1</v>
      </c>
    </row>
    <row r="11" spans="1:15" ht="41.25" customHeight="1" x14ac:dyDescent="0.25">
      <c r="A11" s="42">
        <v>2</v>
      </c>
      <c r="B11" s="43" t="s">
        <v>55</v>
      </c>
      <c r="C11" s="28">
        <v>1</v>
      </c>
      <c r="D11" s="57"/>
      <c r="E11" s="74" t="str">
        <f>'Part-III'!$E$10</f>
        <v>NOT QUOTED</v>
      </c>
      <c r="F11" s="74" t="e">
        <f>2*E11*D11%</f>
        <v>#VALUE!</v>
      </c>
      <c r="G11" s="51" t="str">
        <f>IFERROR(I11+J11,"NOT QUOTED")</f>
        <v>NOT QUOTED</v>
      </c>
      <c r="H11" s="7" t="e">
        <f t="shared" ref="H11:H12" si="0">E11*D11%*2</f>
        <v>#VALUE!</v>
      </c>
      <c r="I11" s="7" t="e">
        <f>ROUND((E11*D11%)/POWER((1+0.08),6),0)</f>
        <v>#VALUE!</v>
      </c>
      <c r="J11" s="7" t="e">
        <f>ROUND((E11*D11%)/POWER((1+0.08),7),0)</f>
        <v>#VALUE!</v>
      </c>
      <c r="O11" s="26">
        <f>IF(ISNUMBER(G11),0,1)</f>
        <v>1</v>
      </c>
    </row>
    <row r="12" spans="1:15" ht="39" customHeight="1" x14ac:dyDescent="0.25">
      <c r="A12" s="42">
        <v>3</v>
      </c>
      <c r="B12" s="43" t="s">
        <v>57</v>
      </c>
      <c r="C12" s="28">
        <v>1</v>
      </c>
      <c r="D12" s="57"/>
      <c r="E12" s="74" t="str">
        <f>'Part-I'!$E$21</f>
        <v/>
      </c>
      <c r="F12" s="74" t="e">
        <f>2*E12*D12%</f>
        <v>#VALUE!</v>
      </c>
      <c r="G12" s="51" t="e">
        <f>I12+J12</f>
        <v>#VALUE!</v>
      </c>
      <c r="H12" s="7" t="e">
        <f t="shared" si="0"/>
        <v>#VALUE!</v>
      </c>
      <c r="I12" s="7" t="e">
        <f>ROUND((E12*D12%)/POWER((1+0.08),6),0)</f>
        <v>#VALUE!</v>
      </c>
      <c r="J12" s="7" t="e">
        <f>ROUND((E12*D12%)/POWER((1+0.08),7),0)</f>
        <v>#VALUE!</v>
      </c>
      <c r="O12" s="26">
        <f>IF(ISNUMBER(G12),0,1)</f>
        <v>1</v>
      </c>
    </row>
    <row r="13" spans="1:15" x14ac:dyDescent="0.25">
      <c r="A13" s="121" t="s">
        <v>31</v>
      </c>
      <c r="B13" s="122"/>
      <c r="C13" s="122"/>
      <c r="D13" s="122"/>
      <c r="E13" s="123"/>
      <c r="F13" s="100" t="e">
        <f>SUM(F10:F12)</f>
        <v>#VALUE!</v>
      </c>
      <c r="G13" s="54" t="str">
        <f>IF(ISERROR(G10+G11+G12),"QUOTE FOR ALL ITEMS",G10+G11+G12)</f>
        <v>QUOTE FOR ALL ITEMS</v>
      </c>
      <c r="H13" s="7" t="e">
        <f>SUM(H10:H12)</f>
        <v>#VALUE!</v>
      </c>
      <c r="O13" s="7">
        <f>SUM(O10:O12)</f>
        <v>3</v>
      </c>
    </row>
    <row r="16" spans="1:15" x14ac:dyDescent="0.25">
      <c r="A16" s="31" t="s">
        <v>8</v>
      </c>
      <c r="B16" s="32"/>
      <c r="C16" s="32"/>
      <c r="D16" s="32"/>
    </row>
    <row r="17" spans="1:6" x14ac:dyDescent="0.25">
      <c r="A17" s="41"/>
      <c r="B17" s="41"/>
      <c r="C17" s="35"/>
      <c r="D17" s="35"/>
    </row>
    <row r="18" spans="1:6" x14ac:dyDescent="0.25">
      <c r="A18" s="33"/>
      <c r="B18" s="34"/>
      <c r="C18" s="35"/>
      <c r="D18" s="35"/>
    </row>
    <row r="19" spans="1:6" x14ac:dyDescent="0.25">
      <c r="A19" s="37" t="s">
        <v>10</v>
      </c>
      <c r="B19" s="66">
        <f ca="1">NOW()</f>
        <v>45422.441222569447</v>
      </c>
      <c r="C19" s="35"/>
      <c r="D19" s="35"/>
    </row>
    <row r="20" spans="1:6" x14ac:dyDescent="0.25">
      <c r="A20" s="36"/>
      <c r="E20" s="41" t="s">
        <v>9</v>
      </c>
      <c r="F20" s="41"/>
    </row>
  </sheetData>
  <sheetProtection password="AB2B" sheet="1" objects="1" scenarios="1"/>
  <mergeCells count="6">
    <mergeCell ref="A13:E13"/>
    <mergeCell ref="A1:G1"/>
    <mergeCell ref="A2:E2"/>
    <mergeCell ref="A3:E3"/>
    <mergeCell ref="B5:G5"/>
    <mergeCell ref="A6:G6"/>
  </mergeCells>
  <conditionalFormatting sqref="G13">
    <cfRule type="cellIs" dxfId="1" priority="1" stopIfTrue="1" operator="equal">
      <formula>"QUOTE FOR ALL ITEMS"</formula>
    </cfRule>
  </conditionalFormatting>
  <dataValidations count="3">
    <dataValidation type="decimal" showInputMessage="1" showErrorMessage="1" errorTitle="AMC Rate" error="AMC Rate should be between 0.01% to 8.00%" promptTitle="AMC Rate" prompt="Please quote rate between 0.01% to 8.00%" sqref="WVM983052 D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D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D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D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D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D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D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D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D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D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D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D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D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D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D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10:WVM12 WLQ10:WLQ12 WBU10:WBU12 VRY10:VRY12 VIC10:VIC12 UYG10:UYG12 UOK10:UOK12 UEO10:UEO12 TUS10:TUS12 TKW10:TKW12 TBA10:TBA12 SRE10:SRE12 SHI10:SHI12 RXM10:RXM12 RNQ10:RNQ12 RDU10:RDU12 QTY10:QTY12 QKC10:QKC12 QAG10:QAG12 PQK10:PQK12 PGO10:PGO12 OWS10:OWS12 OMW10:OMW12 ODA10:ODA12 NTE10:NTE12 NJI10:NJI12 MZM10:MZM12 MPQ10:MPQ12 MFU10:MFU12 LVY10:LVY12 LMC10:LMC12 LCG10:LCG12 KSK10:KSK12 KIO10:KIO12 JYS10:JYS12 JOW10:JOW12 JFA10:JFA12 IVE10:IVE12 ILI10:ILI12 IBM10:IBM12 HRQ10:HRQ12 HHU10:HHU12 GXY10:GXY12 GOC10:GOC12 GEG10:GEG12 FUK10:FUK12 FKO10:FKO12 FAS10:FAS12 EQW10:EQW12 EHA10:EHA12 DXE10:DXE12 DNI10:DNI12 DDM10:DDM12 CTQ10:CTQ12 CJU10:CJU12 BZY10:BZY12 BQC10:BQC12 BGG10:BGG12 AWK10:AWK12 AMO10:AMO12 ACS10:ACS12 SW10:SW12 JA10:JA12">
      <formula1>0.01</formula1>
      <formula2>8</formula2>
    </dataValidation>
    <dataValidation type="decimal" showInputMessage="1" showErrorMessage="1" errorTitle="AMC Rate" error="AMC Rate should be between 8% to 10%" promptTitle="AMC Rate" prompt="Please quote rate between 8% to 10%" sqref="D10">
      <formula1>8</formula1>
      <formula2>10</formula2>
    </dataValidation>
    <dataValidation type="decimal" showInputMessage="1" showErrorMessage="1" errorTitle="ATS Rate" error="ATS % should be between 15% to 20%" promptTitle="ATS Rate" prompt="Please quote ATS rate between 15% to 20%" sqref="D11:D12">
      <formula1>15</formula1>
      <formula2>20</formula2>
    </dataValidation>
  </dataValidations>
  <pageMargins left="0.7" right="0.7" top="0.75" bottom="0.7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E13" sqref="E13"/>
    </sheetView>
  </sheetViews>
  <sheetFormatPr defaultRowHeight="15" x14ac:dyDescent="0.25"/>
  <cols>
    <col min="2" max="2" width="11.5703125" customWidth="1"/>
    <col min="3" max="3" width="34.7109375" customWidth="1"/>
    <col min="4" max="4" width="39.28515625" customWidth="1"/>
    <col min="5" max="5" width="41.85546875" customWidth="1"/>
    <col min="6" max="6" width="27.42578125" customWidth="1"/>
  </cols>
  <sheetData>
    <row r="1" spans="1:6" x14ac:dyDescent="0.25">
      <c r="A1" s="113" t="str">
        <f>Start!$B$2</f>
        <v>Revised Commercial Annexure-II</v>
      </c>
      <c r="B1" s="114"/>
      <c r="C1" s="114"/>
      <c r="D1" s="114"/>
      <c r="E1" s="114"/>
      <c r="F1" s="115"/>
    </row>
    <row r="2" spans="1:6" ht="20.25" customHeight="1" x14ac:dyDescent="0.25">
      <c r="A2" s="109" t="s">
        <v>20</v>
      </c>
      <c r="B2" s="110"/>
      <c r="C2" s="110"/>
      <c r="D2" s="110"/>
      <c r="E2" s="110"/>
      <c r="F2" s="111"/>
    </row>
    <row r="3" spans="1:6" x14ac:dyDescent="0.25">
      <c r="A3" s="116" t="str">
        <f>Start!$B$5</f>
        <v>Ref: LIC/CO/IT-BPR/HW/CO-CLOUD/2023-24/01 Dated: 14/03/2024</v>
      </c>
      <c r="B3" s="116"/>
      <c r="C3" s="116"/>
      <c r="D3" s="116"/>
      <c r="E3" s="116"/>
      <c r="F3" s="116"/>
    </row>
    <row r="4" spans="1:6" ht="15.75" thickBot="1" x14ac:dyDescent="0.3"/>
    <row r="5" spans="1:6" ht="30.75" thickBot="1" x14ac:dyDescent="0.3">
      <c r="C5" s="97"/>
      <c r="D5" s="98" t="s">
        <v>83</v>
      </c>
      <c r="E5" s="98" t="s">
        <v>84</v>
      </c>
    </row>
    <row r="6" spans="1:6" ht="42.75" customHeight="1" x14ac:dyDescent="0.25">
      <c r="C6" s="88" t="s">
        <v>23</v>
      </c>
      <c r="D6" s="89" t="str">
        <f>E6</f>
        <v>QUOTE FOR ALL ITEMS</v>
      </c>
      <c r="E6" s="89" t="str">
        <f>'Part-I'!E16</f>
        <v>QUOTE FOR ALL ITEMS</v>
      </c>
    </row>
    <row r="7" spans="1:6" ht="35.25" customHeight="1" x14ac:dyDescent="0.25">
      <c r="C7" s="55" t="s">
        <v>25</v>
      </c>
      <c r="D7" s="92" t="str">
        <f>IF(E7="QUOTE FOR ALL ITEMS","QUOTE FOR ALL ITEMS",'Part-II'!E14)</f>
        <v>QUOTE FOR ALL ITEMS</v>
      </c>
      <c r="E7" s="58" t="str">
        <f>'Part-II'!F14</f>
        <v>QUOTE FOR ALL ITEMS</v>
      </c>
    </row>
    <row r="8" spans="1:6" ht="33.75" customHeight="1" x14ac:dyDescent="0.25">
      <c r="C8" s="55" t="s">
        <v>26</v>
      </c>
      <c r="D8" s="92" t="str">
        <f>'Part-III'!E16</f>
        <v>QUOTE FOR ALL ITEMS</v>
      </c>
      <c r="E8" s="58" t="str">
        <f>D8</f>
        <v>QUOTE FOR ALL ITEMS</v>
      </c>
    </row>
    <row r="9" spans="1:6" ht="32.25" customHeight="1" thickBot="1" x14ac:dyDescent="0.3">
      <c r="C9" s="56" t="s">
        <v>27</v>
      </c>
      <c r="D9" s="101" t="str">
        <f>IFERROR('Part-IV'!F13,"QUOTE FOR ALL ITEMS")</f>
        <v>QUOTE FOR ALL ITEMS</v>
      </c>
      <c r="E9" s="59" t="str">
        <f>'Part-IV'!G13</f>
        <v>QUOTE FOR ALL ITEMS</v>
      </c>
    </row>
    <row r="10" spans="1:6" ht="27" customHeight="1" thickBot="1" x14ac:dyDescent="0.3">
      <c r="C10" s="90" t="s">
        <v>24</v>
      </c>
      <c r="D10" s="93">
        <f>SUM(D6:D9)</f>
        <v>0</v>
      </c>
      <c r="E10" s="91" t="str">
        <f>IF(ISERROR(E6+E7+E8+E9),"QUOTE FOR ALL ITEMS",SUM(E6:E9))</f>
        <v>QUOTE FOR ALL ITEMS</v>
      </c>
    </row>
    <row r="13" spans="1:6" s="7" customFormat="1" ht="14.25" x14ac:dyDescent="0.25">
      <c r="A13" s="31" t="s">
        <v>8</v>
      </c>
      <c r="B13" s="32"/>
      <c r="C13" s="32"/>
      <c r="D13" s="32"/>
      <c r="E13" s="32"/>
    </row>
    <row r="14" spans="1:6" s="7" customFormat="1" ht="14.25" x14ac:dyDescent="0.25">
      <c r="A14" s="41"/>
      <c r="B14" s="41"/>
      <c r="C14" s="35"/>
      <c r="D14" s="35"/>
      <c r="E14" s="35"/>
    </row>
    <row r="15" spans="1:6" s="7" customFormat="1" ht="14.25" x14ac:dyDescent="0.25">
      <c r="A15" s="41"/>
      <c r="B15" s="41"/>
      <c r="C15" s="35"/>
      <c r="D15" s="35"/>
      <c r="E15" s="35"/>
    </row>
    <row r="16" spans="1:6" s="7" customFormat="1" ht="14.25" x14ac:dyDescent="0.25">
      <c r="A16" s="33"/>
      <c r="B16" s="34"/>
      <c r="C16" s="35"/>
      <c r="D16" s="35"/>
      <c r="E16" s="35"/>
    </row>
    <row r="17" spans="1:5" s="7" customFormat="1" ht="14.25" x14ac:dyDescent="0.25">
      <c r="A17" s="37" t="s">
        <v>10</v>
      </c>
      <c r="B17" s="66">
        <f ca="1">NOW()</f>
        <v>45422.441222569447</v>
      </c>
      <c r="C17" s="35"/>
      <c r="D17" s="35"/>
      <c r="E17" s="35"/>
    </row>
    <row r="18" spans="1:5" s="7" customFormat="1" ht="14.25" x14ac:dyDescent="0.25">
      <c r="A18" s="36"/>
      <c r="E18" s="41" t="s">
        <v>9</v>
      </c>
    </row>
  </sheetData>
  <sheetProtection password="AB2B" sheet="1" objects="1" scenarios="1"/>
  <mergeCells count="3">
    <mergeCell ref="A1:F1"/>
    <mergeCell ref="A2:F2"/>
    <mergeCell ref="A3:F3"/>
  </mergeCells>
  <conditionalFormatting sqref="E10">
    <cfRule type="cellIs" dxfId="0" priority="1" stopIfTrue="1" operator="equal">
      <formula>"QUOTE FOR ALL ITEMS"</formula>
    </cfRule>
  </conditionalFormatting>
  <pageMargins left="0.7" right="0.7" top="0.75" bottom="0.7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Start</vt:lpstr>
      <vt:lpstr>Part-I</vt:lpstr>
      <vt:lpstr>Part-II</vt:lpstr>
      <vt:lpstr>Part-III</vt:lpstr>
      <vt:lpstr>Part-IV</vt:lpstr>
      <vt:lpstr>Summary</vt:lpstr>
      <vt:lpstr>'Part-II'!Print_Area</vt:lpstr>
      <vt:lpstr>'Part-III'!Print_Area</vt:lpstr>
      <vt:lpstr>'Part-IV'!Print_Area</vt:lpstr>
      <vt:lpstr>Start!Print_Area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cp:lastPrinted>2017-12-15T06:41:46Z</cp:lastPrinted>
  <dcterms:created xsi:type="dcterms:W3CDTF">2017-06-17T09:50:12Z</dcterms:created>
  <dcterms:modified xsi:type="dcterms:W3CDTF">2024-05-10T05:05:42Z</dcterms:modified>
</cp:coreProperties>
</file>